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mgadomski\Desktop\"/>
    </mc:Choice>
  </mc:AlternateContent>
  <xr:revisionPtr revIDLastSave="0" documentId="13_ncr:1_{81FBB045-5120-43AF-80D0-1FA9802425AB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2" l="1"/>
  <c r="I8" i="39"/>
  <c r="I8" i="33"/>
  <c r="J12" i="34" l="1"/>
  <c r="J13" i="34"/>
  <c r="J14" i="34"/>
  <c r="J15" i="34"/>
  <c r="J16" i="34"/>
  <c r="J17" i="34"/>
  <c r="J18" i="34"/>
  <c r="J19" i="34"/>
  <c r="J20" i="34"/>
  <c r="J21" i="34"/>
  <c r="J22" i="34"/>
  <c r="J23" i="34"/>
  <c r="J24" i="34"/>
  <c r="J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11" i="34"/>
  <c r="J9" i="34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35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A9" i="49"/>
  <c r="A10" i="49" s="1"/>
  <c r="K8" i="49"/>
  <c r="A8" i="49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A9" i="44"/>
  <c r="A10" i="44" s="1"/>
  <c r="K8" i="44"/>
  <c r="A8" i="44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A9" i="38"/>
  <c r="A10" i="38" s="1"/>
  <c r="K8" i="38"/>
  <c r="A8" i="38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A9" i="37"/>
  <c r="A10" i="37" s="1"/>
  <c r="K8" i="37"/>
  <c r="A8" i="37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I25" i="33"/>
  <c r="K10" i="33" s="1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I25" i="34" l="1"/>
  <c r="K23" i="34"/>
  <c r="K19" i="34"/>
  <c r="K15" i="34"/>
  <c r="K11" i="34"/>
  <c r="K22" i="34"/>
  <c r="K14" i="34"/>
  <c r="K17" i="34"/>
  <c r="K24" i="34"/>
  <c r="K20" i="34"/>
  <c r="K16" i="34"/>
  <c r="K12" i="34"/>
  <c r="K18" i="34"/>
  <c r="K21" i="34"/>
  <c r="K13" i="34"/>
  <c r="K26" i="33"/>
  <c r="K9" i="33"/>
  <c r="K8" i="33"/>
  <c r="K25" i="33"/>
  <c r="K25" i="34" l="1"/>
  <c r="K8" i="34"/>
  <c r="K26" i="34"/>
  <c r="K9" i="34"/>
  <c r="K10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<sst xmlns="http://schemas.openxmlformats.org/spreadsheetml/2006/main" count="836" uniqueCount="69">
  <si>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</si>
  <si>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</si>
  <si>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</si>
  <si>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</si>
  <si>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</si>
  <si>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</si>
  <si>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</si>
  <si>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</si>
  <si>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</si>
  <si>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</si>
  <si>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</si>
  <si>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</si>
  <si>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</si>
  <si>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</si>
  <si>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</si>
  <si>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</si>
  <si>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</si>
  <si>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</si>
  <si>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</si>
  <si>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</si>
  <si>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</si>
  <si>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</si>
  <si>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</si>
  <si>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</si>
  <si>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</si>
  <si>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</si>
  <si>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</si>
  <si>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</si>
  <si>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</si>
  <si>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</si>
  <si>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</si>
  <si>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</si>
  <si>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</si>
  <si>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</si>
  <si>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</si>
  <si>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</si>
  <si>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</si>
  <si>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</si>
  <si>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</si>
  <si>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</si>
  <si>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</si>
  <si>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</si>
  <si>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</si>
  <si>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</si>
  <si>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</si>
  <si>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</si>
  <si>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</si>
  <si>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</si>
  <si>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</si>
  <si>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</si>
  <si>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</si>
  <si>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</si>
  <si>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</si>
  <si>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</si>
  <si>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</si>
  <si>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</si>
  <si>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</si>
  <si>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</si>
  <si>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</si>
  <si>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</si>
  <si>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</si>
  <si>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</si>
  <si>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</si>
  <si>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</si>
  <si>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</si>
  <si>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</si>
  <si>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>Struktura wydatków ogółem na rehabilitację zawodową i społeczną osób niepełnosprawnych ze środków PFRON w 2019 roku</t>
  </si>
  <si>
    <t>Michał Gadomski, Departament ds. Finansowych PFRON 06.02.2020 r.</t>
  </si>
  <si>
    <t xml:space="preserve"> na rehabilitację zawodową i społeczną osób niepełnosprawnych ze środków PFRON w 2019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</si>
</sst>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00000000-0005-0000-0000-000001000000}"/>
    <cellStyle name="Normalny_Arkusz3" xfId="1" xr:uid="{00000000-0005-0000-0000-000002000000}"/>
    <cellStyle name="Normalny_Arkusz4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CCFFFF"/>
      <color rgb="FFCCECFF"/>
      <color rgb="FFFFFF99"/>
      <color rgb="FFFFD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B21" sqref="B21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26" t="s">
        <v>62</v>
      </c>
      <c r="B1" s="26" t="s">
        <v>63</v>
      </c>
    </row>
    <row r="2" spans="1:2" x14ac:dyDescent="0.2">
      <c r="A2" s="26">
        <v>1</v>
      </c>
      <c r="B2" s="27" t="s">
        <v>39</v>
      </c>
    </row>
    <row r="3" spans="1:2" x14ac:dyDescent="0.2">
      <c r="A3" s="26">
        <v>2</v>
      </c>
      <c r="B3" s="27" t="s">
        <v>40</v>
      </c>
    </row>
    <row r="4" spans="1:2" x14ac:dyDescent="0.2">
      <c r="A4" s="26">
        <v>3</v>
      </c>
      <c r="B4" s="27" t="s">
        <v>41</v>
      </c>
    </row>
    <row r="5" spans="1:2" x14ac:dyDescent="0.2">
      <c r="A5" s="26">
        <v>4</v>
      </c>
      <c r="B5" s="27" t="s">
        <v>42</v>
      </c>
    </row>
    <row r="6" spans="1:2" x14ac:dyDescent="0.2">
      <c r="A6" s="26">
        <v>5</v>
      </c>
      <c r="B6" s="27" t="s">
        <v>43</v>
      </c>
    </row>
    <row r="7" spans="1:2" x14ac:dyDescent="0.2">
      <c r="A7" s="26">
        <v>6</v>
      </c>
      <c r="B7" s="27" t="s">
        <v>44</v>
      </c>
    </row>
    <row r="8" spans="1:2" x14ac:dyDescent="0.2">
      <c r="A8" s="26">
        <v>7</v>
      </c>
      <c r="B8" s="27" t="s">
        <v>45</v>
      </c>
    </row>
    <row r="9" spans="1:2" x14ac:dyDescent="0.2">
      <c r="A9" s="26">
        <v>8</v>
      </c>
      <c r="B9" s="27" t="s">
        <v>46</v>
      </c>
    </row>
    <row r="10" spans="1:2" x14ac:dyDescent="0.2">
      <c r="A10" s="26">
        <v>9</v>
      </c>
      <c r="B10" s="27" t="s">
        <v>47</v>
      </c>
    </row>
    <row r="11" spans="1:2" x14ac:dyDescent="0.2">
      <c r="A11" s="26">
        <v>10</v>
      </c>
      <c r="B11" s="27" t="s">
        <v>48</v>
      </c>
    </row>
    <row r="12" spans="1:2" x14ac:dyDescent="0.2">
      <c r="A12" s="26">
        <v>11</v>
      </c>
      <c r="B12" s="27" t="s">
        <v>49</v>
      </c>
    </row>
    <row r="13" spans="1:2" x14ac:dyDescent="0.2">
      <c r="A13" s="26">
        <v>12</v>
      </c>
      <c r="B13" s="27" t="s">
        <v>50</v>
      </c>
    </row>
    <row r="14" spans="1:2" x14ac:dyDescent="0.2">
      <c r="A14" s="26">
        <v>13</v>
      </c>
      <c r="B14" s="27" t="s">
        <v>51</v>
      </c>
    </row>
    <row r="15" spans="1:2" x14ac:dyDescent="0.2">
      <c r="A15" s="26">
        <v>14</v>
      </c>
      <c r="B15" s="27" t="s">
        <v>52</v>
      </c>
    </row>
    <row r="16" spans="1:2" x14ac:dyDescent="0.2">
      <c r="A16" s="26">
        <v>15</v>
      </c>
      <c r="B16" s="27" t="s">
        <v>53</v>
      </c>
    </row>
    <row r="17" spans="1:2" x14ac:dyDescent="0.2">
      <c r="A17" s="26">
        <v>16</v>
      </c>
      <c r="B17" s="27" t="s">
        <v>54</v>
      </c>
    </row>
    <row r="19" spans="1:2" x14ac:dyDescent="0.2">
      <c r="B19" t="s">
        <v>57</v>
      </c>
    </row>
    <row r="20" spans="1:2" x14ac:dyDescent="0.2">
      <c r="B20" t="s">
        <v>68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CONCATENATE(lista!B19,lista!B9,lista!B20)</f>
        <v>Struktura wydatków województwa opolskiego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2567319</v>
      </c>
      <c r="J8" s="23">
        <v>3</v>
      </c>
      <c r="K8" s="13">
        <f>I8/I25*100</f>
        <v>61.37013617839925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856863</v>
      </c>
      <c r="J9" s="24">
        <v>7</v>
      </c>
      <c r="K9" s="13">
        <f>I9/I25*100</f>
        <v>20.482767819749597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759154</v>
      </c>
      <c r="J10" s="25">
        <v>33</v>
      </c>
      <c r="K10" s="13">
        <f>I10/I25*100</f>
        <v>18.147096001851153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42000</v>
      </c>
      <c r="J12" s="30">
        <v>2</v>
      </c>
      <c r="K12" s="14">
        <f>I12/I10*100</f>
        <v>5.5324743069258675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132403</v>
      </c>
      <c r="J13" s="30">
        <v>5</v>
      </c>
      <c r="K13" s="14">
        <f>I13/I10*100</f>
        <v>17.440861801426326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136887</v>
      </c>
      <c r="J15" s="30">
        <v>4</v>
      </c>
      <c r="K15" s="14">
        <f>I15/I10*100</f>
        <v>18.031519296480027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290020</v>
      </c>
      <c r="J20" s="30">
        <v>16</v>
      </c>
      <c r="K20" s="14">
        <f>I20/I10*100</f>
        <v>38.203052345110478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93241</v>
      </c>
      <c r="J21" s="30">
        <v>3</v>
      </c>
      <c r="K21" s="14">
        <f>I21/I10*100</f>
        <v>12.282224686954162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57103</v>
      </c>
      <c r="J22" s="30">
        <v>2</v>
      </c>
      <c r="K22" s="14">
        <f>I22/I10*100</f>
        <v>7.5219257225806624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7500</v>
      </c>
      <c r="J23" s="30">
        <v>1</v>
      </c>
      <c r="K23" s="14">
        <f>I23/I10*100</f>
        <v>0.98794184052247624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4183336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4183657</v>
      </c>
      <c r="J26" s="18" t="s">
        <v>6</v>
      </c>
      <c r="K26" s="59">
        <f>I25/I26*100</f>
        <v>99.992327286868871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CONCATENATE(lista!B19,lista!B10,lista!B20)</f>
        <v>Struktura wydatków województwa podkarpackiego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f>15727606+226368</f>
        <v>15953974</v>
      </c>
      <c r="J8" s="23">
        <v>13</v>
      </c>
      <c r="K8" s="13">
        <f>I8/I25*100</f>
        <v>92.23959299343349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1342258</v>
      </c>
      <c r="J9" s="24">
        <v>6</v>
      </c>
      <c r="K9" s="13">
        <f>I9/I25*100</f>
        <v>7.7604070065665169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0</v>
      </c>
      <c r="J10" s="25">
        <v>0</v>
      </c>
      <c r="K10" s="13">
        <f>I10/I25*100</f>
        <v>0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0</v>
      </c>
      <c r="J15" s="30">
        <v>0</v>
      </c>
      <c r="K15" s="14">
        <v>0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0</v>
      </c>
      <c r="J20" s="30">
        <v>0</v>
      </c>
      <c r="K20" s="14">
        <v>0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17296232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17321404</v>
      </c>
      <c r="J26" s="18" t="s">
        <v>6</v>
      </c>
      <c r="K26" s="59">
        <f>I25/I26*100</f>
        <v>99.854676907253008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CONCATENATE(lista!B19,lista!B11,lista!B20)</f>
        <v>Struktura wydatków województwa podlaskiego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4550978</v>
      </c>
      <c r="J8" s="23">
        <v>5</v>
      </c>
      <c r="K8" s="13">
        <f>I8/I25*100</f>
        <v>76.697795909397399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1283344</v>
      </c>
      <c r="J9" s="24">
        <v>5</v>
      </c>
      <c r="K9" s="13">
        <f>I9/I25*100</f>
        <v>21.628242587318528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99327</v>
      </c>
      <c r="J10" s="25">
        <v>10</v>
      </c>
      <c r="K10" s="13">
        <f>I10/I25*100</f>
        <v>1.6739615032840667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11400</v>
      </c>
      <c r="J11" s="30">
        <v>1</v>
      </c>
      <c r="K11" s="14">
        <f>I11/I10*100</f>
        <v>11.477241837566824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17810</v>
      </c>
      <c r="J13" s="30">
        <v>2</v>
      </c>
      <c r="K13" s="14">
        <f>I13/I10*100</f>
        <v>17.930673432198695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42690</v>
      </c>
      <c r="J15" s="30">
        <v>4</v>
      </c>
      <c r="K15" s="14">
        <f>I15/I10*100</f>
        <v>42.9792503548884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17827</v>
      </c>
      <c r="J20" s="30">
        <v>2</v>
      </c>
      <c r="K20" s="14">
        <f>I20/I10*100</f>
        <v>17.947788617395069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9600</v>
      </c>
      <c r="J21" s="30">
        <v>1</v>
      </c>
      <c r="K21" s="14">
        <f>I21/I10*100</f>
        <v>9.6650457579510096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5933649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5956311</v>
      </c>
      <c r="J26" s="18" t="s">
        <v>6</v>
      </c>
      <c r="K26" s="59">
        <f>I25/I26*100</f>
        <v>99.619529604817487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CONCATENATE(lista!B19,lista!B12,lista!B20)</f>
        <v>Struktura wydatków województwa pomorskiego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2616311</v>
      </c>
      <c r="J8" s="23">
        <v>2</v>
      </c>
      <c r="K8" s="13">
        <f>I8/I25*100</f>
        <v>37.42276750236153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3277276</v>
      </c>
      <c r="J9" s="24">
        <v>15</v>
      </c>
      <c r="K9" s="13">
        <f>I9/I25*100</f>
        <v>46.876972114197962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1097641</v>
      </c>
      <c r="J10" s="25">
        <v>78</v>
      </c>
      <c r="K10" s="13">
        <f>I10/I25*100</f>
        <v>15.700260383440506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140000</v>
      </c>
      <c r="J11" s="30">
        <v>7</v>
      </c>
      <c r="K11" s="14">
        <f>I11/I10*100</f>
        <v>12.754625601631133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f>I13/I10*100</f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311350</v>
      </c>
      <c r="J15" s="30">
        <v>22</v>
      </c>
      <c r="K15" s="14">
        <f>I15/I10*100</f>
        <v>28.365376293341811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567291</v>
      </c>
      <c r="J20" s="30">
        <v>43</v>
      </c>
      <c r="K20" s="14">
        <f>I20/I10*100</f>
        <v>51.682745086963763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79000</v>
      </c>
      <c r="J22" s="30">
        <v>6</v>
      </c>
      <c r="K22" s="14">
        <f>I22/I10*100</f>
        <v>7.1972530180632832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6991228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6993587</v>
      </c>
      <c r="J26" s="18" t="s">
        <v>6</v>
      </c>
      <c r="K26" s="59">
        <f>I25/I26*100</f>
        <v>99.966269097674768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8"/>
  <sheetViews>
    <sheetView zoomScaleNormal="100"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CONCATENATE(lista!B19,lista!B13,lista!B20)</f>
        <v>Struktura wydatków województwa śląskiego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17074074</v>
      </c>
      <c r="J8" s="23">
        <v>14</v>
      </c>
      <c r="K8" s="13">
        <f>I8/I25*100</f>
        <v>79.43527967224459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4420247</v>
      </c>
      <c r="J9" s="24">
        <v>10</v>
      </c>
      <c r="K9" s="13">
        <f>I9/I25*100</f>
        <v>20.56472032775541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0</v>
      </c>
      <c r="J10" s="25">
        <v>0</v>
      </c>
      <c r="K10" s="13">
        <f>I10/I25*100</f>
        <v>0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0</v>
      </c>
      <c r="J15" s="30">
        <v>0</v>
      </c>
      <c r="K15" s="14">
        <v>0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0</v>
      </c>
      <c r="J20" s="30">
        <v>0</v>
      </c>
      <c r="K20" s="14">
        <v>0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21494321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21494321</v>
      </c>
      <c r="J26" s="18" t="s">
        <v>6</v>
      </c>
      <c r="K26" s="59">
        <f>I25/I26*100</f>
        <v>100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CONCATENATE(lista!B19,lista!B14,lista!B20)</f>
        <v>Struktura wydatków województwa świętokrzyskiego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5034347</v>
      </c>
      <c r="J8" s="23">
        <v>4</v>
      </c>
      <c r="K8" s="13">
        <f>I8/I25*100</f>
        <v>77.071506068465212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1298000</v>
      </c>
      <c r="J9" s="24">
        <v>4</v>
      </c>
      <c r="K9" s="13">
        <f>I9/I25*100</f>
        <v>19.871259346419276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199700</v>
      </c>
      <c r="J10" s="25">
        <v>16</v>
      </c>
      <c r="K10" s="13">
        <f>I10/I25*100</f>
        <v>3.0572345851155083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f>I13/I10*100</f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0</v>
      </c>
      <c r="J15" s="30">
        <v>0</v>
      </c>
      <c r="K15" s="14">
        <f>I15/I10*100</f>
        <v>0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199700</v>
      </c>
      <c r="J20" s="30">
        <v>16</v>
      </c>
      <c r="K20" s="14">
        <f>I20/I10*100</f>
        <v>100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6532047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7008989</v>
      </c>
      <c r="J26" s="18" t="s">
        <v>6</v>
      </c>
      <c r="K26" s="59">
        <f>I25/I26*100</f>
        <v>93.195281088328144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CONCATENATE(lista!B19,lista!B15,lista!B20)</f>
        <v>Struktura wydatków województwa warmińsko-mazurskiego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6597500</v>
      </c>
      <c r="J8" s="23">
        <v>9</v>
      </c>
      <c r="K8" s="13">
        <f>I8/I25*100</f>
        <v>64.206596243619728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3477924</v>
      </c>
      <c r="J9" s="24">
        <v>4</v>
      </c>
      <c r="K9" s="13">
        <f>I9/I25*100</f>
        <v>33.847012055171639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200000</v>
      </c>
      <c r="J10" s="25">
        <v>9</v>
      </c>
      <c r="K10" s="13">
        <f>I10/I25*100</f>
        <v>1.9463917012086316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22560</v>
      </c>
      <c r="J13" s="30">
        <v>1</v>
      </c>
      <c r="K13" s="14">
        <f>I13/I10*100</f>
        <v>11.28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177440</v>
      </c>
      <c r="J15" s="30">
        <v>8</v>
      </c>
      <c r="K15" s="14">
        <f>I15/I10*100</f>
        <v>88.72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0</v>
      </c>
      <c r="J20" s="30">
        <v>0</v>
      </c>
      <c r="K20" s="14">
        <f>I20/I10*100</f>
        <v>0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10275424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10275475</v>
      </c>
      <c r="J26" s="18" t="s">
        <v>6</v>
      </c>
      <c r="K26" s="59">
        <f>I25/I26*100</f>
        <v>99.999503672579621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CONCATENATE(lista!B19,lista!B16,lista!B20)</f>
        <v>Struktura wydatków województwa wielkopolskiego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11504044</v>
      </c>
      <c r="J8" s="23">
        <v>9</v>
      </c>
      <c r="K8" s="13">
        <f>I8/I25*100</f>
        <v>71.264987721022678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142680</v>
      </c>
      <c r="J9" s="24">
        <v>2</v>
      </c>
      <c r="K9" s="13">
        <f>I9/I25*100</f>
        <v>0.88387078909255867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4495907</v>
      </c>
      <c r="J10" s="25">
        <v>57</v>
      </c>
      <c r="K10" s="13">
        <f>I10/I25*100</f>
        <v>27.851141489884768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1791865</v>
      </c>
      <c r="J11" s="30">
        <v>23</v>
      </c>
      <c r="K11" s="14">
        <f>I11/I10*100</f>
        <v>39.85547298909875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689842</v>
      </c>
      <c r="J12" s="30">
        <v>8</v>
      </c>
      <c r="K12" s="14">
        <f>I12/I10*100</f>
        <v>15.343778240964504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484825</v>
      </c>
      <c r="J13" s="30">
        <v>8</v>
      </c>
      <c r="K13" s="14">
        <f>I13/I10*100</f>
        <v>10.783697260641736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0</v>
      </c>
      <c r="J15" s="30">
        <v>0</v>
      </c>
      <c r="K15" s="14">
        <f>I15/I10*100</f>
        <v>0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70000</v>
      </c>
      <c r="J16" s="30">
        <v>1</v>
      </c>
      <c r="K16" s="14">
        <f>I16/I10*100</f>
        <v>1.556971707822248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100658</v>
      </c>
      <c r="J17" s="30">
        <v>2</v>
      </c>
      <c r="K17" s="14">
        <f>I17/I10*100</f>
        <v>2.2388808309424553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0</v>
      </c>
      <c r="J20" s="30">
        <v>0</v>
      </c>
      <c r="K20" s="14">
        <f>I20/I10*100</f>
        <v>0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827103</v>
      </c>
      <c r="J21" s="30">
        <v>9</v>
      </c>
      <c r="K21" s="14">
        <f>I21/I10*100</f>
        <v>18.396799577927212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166800</v>
      </c>
      <c r="J23" s="30">
        <v>2</v>
      </c>
      <c r="K23" s="14">
        <f>I23/I10*100</f>
        <v>3.7100411552107282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364814</v>
      </c>
      <c r="J24" s="30">
        <v>4</v>
      </c>
      <c r="K24" s="14">
        <f>I24/I10*100</f>
        <v>8.1143582373923664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16142631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16146724</v>
      </c>
      <c r="J26" s="18" t="s">
        <v>6</v>
      </c>
      <c r="K26" s="59">
        <f>I25/I26*100</f>
        <v>99.974651204789282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CONCATENATE(lista!B19,lista!B17,lista!B20)</f>
        <v>Struktura wydatków województwa zachodniopomorskiego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13293583</v>
      </c>
      <c r="J8" s="23">
        <v>9</v>
      </c>
      <c r="K8" s="13">
        <f>I8/I25*100</f>
        <v>81.84054912089141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2609689</v>
      </c>
      <c r="J9" s="24">
        <v>3</v>
      </c>
      <c r="K9" s="13">
        <f>I9/I25*100</f>
        <v>16.06627654822255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340000</v>
      </c>
      <c r="J10" s="25">
        <v>12</v>
      </c>
      <c r="K10" s="13">
        <f>I10/I25*100</f>
        <v>2.0931743308860433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105700</v>
      </c>
      <c r="J11" s="30">
        <v>1</v>
      </c>
      <c r="K11" s="14">
        <f>I11/I10*100</f>
        <v>31.088235294117645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84650</v>
      </c>
      <c r="J13" s="30">
        <v>4</v>
      </c>
      <c r="K13" s="14">
        <f>I13/I10*100</f>
        <v>24.897058823529409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120300</v>
      </c>
      <c r="J15" s="30">
        <v>3</v>
      </c>
      <c r="K15" s="14">
        <f>I15/I10*100</f>
        <v>35.382352941176471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29350</v>
      </c>
      <c r="J20" s="30">
        <v>4</v>
      </c>
      <c r="K20" s="14">
        <f>I20/I10*100</f>
        <v>8.632352941176471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16243272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16576679</v>
      </c>
      <c r="J26" s="18" t="s">
        <v>6</v>
      </c>
      <c r="K26" s="59">
        <f>I25/I26*100</f>
        <v>97.988698460047402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zoomScaleNormal="100" workbookViewId="0">
      <selection activeCell="A2" sqref="A2:K2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49" t="s">
        <v>64</v>
      </c>
      <c r="B1" s="50"/>
      <c r="C1" s="51"/>
      <c r="D1" s="51"/>
      <c r="E1" s="51"/>
      <c r="F1" s="51"/>
      <c r="G1" s="51"/>
      <c r="H1" s="51"/>
      <c r="I1" s="51"/>
      <c r="J1" s="51"/>
      <c r="K1" s="51"/>
    </row>
    <row r="2" spans="1:12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15.95" customHeight="1" x14ac:dyDescent="0.2">
      <c r="A3" s="53" t="s">
        <v>66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</row>
    <row r="7" spans="1:12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</row>
    <row r="8" spans="1:12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f>SUM('1'!I8+'2'!I8+'3'!I8+'4'!I8+'5'!I8+'6'!I8+'7'!I8+'8'!I8+'9'!I8+'10'!I8+'11'!I8+'12'!I8+'13'!I8+'14'!I8+'15'!I8+'16'!I8)</f>
        <v>124610022</v>
      </c>
      <c r="J8" s="23">
        <f>SUM('1'!J8+'2'!J8+'3'!J8+'4'!J8+'5'!J8+'6'!J8+'7'!J8+'8'!J8+'9'!J8+'10'!J8+'11'!J8+'12'!J8+'13'!J8+'14'!J8+'15'!J8+'16'!J8)</f>
        <v>120</v>
      </c>
      <c r="K8" s="13">
        <f>I8/I25*100</f>
        <v>68.975019926836012</v>
      </c>
    </row>
    <row r="9" spans="1:12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f>SUM('1'!I9+'2'!I9+'3'!I9+'4'!I9+'5'!I9+'6'!I9+'7'!I9+'8'!I9+'9'!I9+'10'!I9+'11'!I9+'12'!I9+'13'!I9+'14'!I9+'15'!I9+'16'!I9)</f>
        <v>44197547</v>
      </c>
      <c r="J9" s="24">
        <f>SUM('1'!J9+'2'!J9+'3'!J9+'4'!J9+'5'!J9+'6'!J9+'7'!J9+'8'!J9+'9'!J9+'10'!J9+'11'!J9+'12'!J9+'13'!J9+'14'!J9+'15'!J9+'16'!J9)</f>
        <v>139</v>
      </c>
      <c r="K9" s="13">
        <f>I9/I25*100</f>
        <v>24.464538534807989</v>
      </c>
    </row>
    <row r="10" spans="1:12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f>SUM('1'!I10+'2'!I10+'3'!I10+'4'!I10+'5'!I10+'6'!I10+'7'!I10+'8'!I10+'9'!I10+'10'!I10+'11'!I10+'12'!I10+'13'!I10+'14'!I10+'15'!I10+'16'!I10)</f>
        <v>11852070</v>
      </c>
      <c r="J10" s="25">
        <f>SUM(J11:J24)</f>
        <v>441</v>
      </c>
      <c r="K10" s="13">
        <f>I10/I25*100</f>
        <v>6.5604415383560015</v>
      </c>
    </row>
    <row r="11" spans="1:12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f>SUM('1'!I11+'2'!I11+'3'!I11+'4'!I11+'5'!I11+'6'!I11+'7'!I11+'8'!I11+'9'!I11+'10'!I11+'11'!I11+'12'!I11+'13'!I11+'14'!I11+'15'!I11+'16'!I11)</f>
        <v>2092965</v>
      </c>
      <c r="J11" s="29">
        <f>SUM('1'!J11+'2'!J11+'3'!J11+'4'!J11+'5'!J11+'6'!J11+'7'!J11+'8'!J11+'9'!J11+'10'!J11+'11'!J11+'12'!J11+'13'!J11+'14'!J11+'15'!J11+'16'!J11)</f>
        <v>34</v>
      </c>
      <c r="K11" s="14">
        <f>I11/I10*100</f>
        <v>17.659067150295265</v>
      </c>
      <c r="L11" s="6"/>
    </row>
    <row r="12" spans="1:12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f>SUM('1'!I12+'2'!I12+'3'!I12+'4'!I12+'5'!I12+'6'!I12+'7'!I12+'8'!I12+'9'!I12+'10'!I12+'11'!I12+'12'!I12+'13'!I12+'14'!I12+'15'!I12+'16'!I12)</f>
        <v>1304928</v>
      </c>
      <c r="J12" s="29">
        <f>SUM('1'!J12+'2'!J12+'3'!J12+'4'!J12+'5'!J12+'6'!J12+'7'!J12+'8'!J12+'9'!J12+'10'!J12+'11'!J12+'12'!J12+'13'!J12+'14'!J12+'15'!J12+'16'!J12)</f>
        <v>40</v>
      </c>
      <c r="K12" s="14">
        <f>I12/I10*100</f>
        <v>11.010127344843559</v>
      </c>
      <c r="L12" s="7"/>
    </row>
    <row r="13" spans="1:12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f>SUM('1'!I13+'2'!I13+'3'!I13+'4'!I13+'5'!I13+'6'!I13+'7'!I13+'8'!I13+'9'!I13+'10'!I13+'11'!I13+'12'!I13+'13'!I13+'14'!I13+'15'!I13+'16'!I13)</f>
        <v>1235775</v>
      </c>
      <c r="J13" s="29">
        <f>SUM('1'!J13+'2'!J13+'3'!J13+'4'!J13+'5'!J13+'6'!J13+'7'!J13+'8'!J13+'9'!J13+'10'!J13+'11'!J13+'12'!J13+'13'!J13+'14'!J13+'15'!J13+'16'!J13)</f>
        <v>52</v>
      </c>
      <c r="K13" s="14">
        <f>I13/I10*100</f>
        <v>10.426659646795876</v>
      </c>
      <c r="L13" s="7"/>
    </row>
    <row r="14" spans="1:12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f>SUM('1'!I14+'2'!I14+'3'!I14+'4'!I14+'5'!I14+'6'!I14+'7'!I14+'8'!I14+'9'!I14+'10'!I14+'11'!I14+'12'!I14+'13'!I14+'14'!I14+'15'!I14+'16'!I14)</f>
        <v>88932</v>
      </c>
      <c r="J14" s="29">
        <f>SUM('1'!J14+'2'!J14+'3'!J14+'4'!J14+'5'!J14+'6'!J14+'7'!J14+'8'!J14+'9'!J14+'10'!J14+'11'!J14+'12'!J14+'13'!J14+'14'!J14+'15'!J14+'16'!J14)</f>
        <v>6</v>
      </c>
      <c r="K14" s="14">
        <f>I14/I10*100</f>
        <v>0.75034993887143764</v>
      </c>
      <c r="L14" s="7"/>
    </row>
    <row r="15" spans="1:12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f>SUM('1'!I15+'2'!I15+'3'!I15+'4'!I15+'5'!I15+'6'!I15+'7'!I15+'8'!I15+'9'!I15+'10'!I15+'11'!I15+'12'!I15+'13'!I15+'14'!I15+'15'!I15+'16'!I15)</f>
        <v>1661438</v>
      </c>
      <c r="J15" s="29">
        <f>SUM('1'!J15+'2'!J15+'3'!J15+'4'!J15+'5'!J15+'6'!J15+'7'!J15+'8'!J15+'9'!J15+'10'!J15+'11'!J15+'12'!J15+'13'!J15+'14'!J15+'15'!J15+'16'!J15)</f>
        <v>85</v>
      </c>
      <c r="K15" s="14">
        <f>I15/I10*100</f>
        <v>14.018125103884808</v>
      </c>
      <c r="L15" s="7"/>
    </row>
    <row r="16" spans="1:12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f>SUM('1'!I16+'2'!I16+'3'!I16+'4'!I16+'5'!I16+'6'!I16+'7'!I16+'8'!I16+'9'!I16+'10'!I16+'11'!I16+'12'!I16+'13'!I16+'14'!I16+'15'!I16+'16'!I16)</f>
        <v>464080</v>
      </c>
      <c r="J16" s="29">
        <f>SUM('1'!J16+'2'!J16+'3'!J16+'4'!J16+'5'!J16+'6'!J16+'7'!J16+'8'!J16+'9'!J16+'10'!J16+'11'!J16+'12'!J16+'13'!J16+'14'!J16+'15'!J16+'16'!J16)</f>
        <v>8</v>
      </c>
      <c r="K16" s="14">
        <f>I16/I10*100</f>
        <v>3.9156029284335987</v>
      </c>
      <c r="L16" s="6"/>
    </row>
    <row r="17" spans="1:12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f>SUM('1'!I17+'2'!I17+'3'!I17+'4'!I17+'5'!I17+'6'!I17+'7'!I17+'8'!I17+'9'!I17+'10'!I17+'11'!I17+'12'!I17+'13'!I17+'14'!I17+'15'!I17+'16'!I17)</f>
        <v>100658</v>
      </c>
      <c r="J17" s="29">
        <f>SUM('1'!J17+'2'!J17+'3'!J17+'4'!J17+'5'!J17+'6'!J17+'7'!J17+'8'!J17+'9'!J17+'10'!J17+'11'!J17+'12'!J17+'13'!J17+'14'!J17+'15'!J17+'16'!J17)</f>
        <v>2</v>
      </c>
      <c r="K17" s="14">
        <f>I17/I10*100</f>
        <v>0.84928624282509302</v>
      </c>
      <c r="L17" s="6"/>
    </row>
    <row r="18" spans="1:12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f>SUM('1'!I18+'2'!I18+'3'!I18+'4'!I18+'5'!I18+'6'!I18+'7'!I18+'8'!I18+'9'!I18+'10'!I18+'11'!I18+'12'!I18+'13'!I18+'14'!I18+'15'!I18+'16'!I18)</f>
        <v>0</v>
      </c>
      <c r="J18" s="29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f>SUM('1'!I19+'2'!I19+'3'!I19+'4'!I19+'5'!I19+'6'!I19+'7'!I19+'8'!I19+'9'!I19+'10'!I19+'11'!I19+'12'!I19+'13'!I19+'14'!I19+'15'!I19+'16'!I19)</f>
        <v>26012</v>
      </c>
      <c r="J19" s="29">
        <f>SUM('1'!J19+'2'!J19+'3'!J19+'4'!J19+'5'!J19+'6'!J19+'7'!J19+'8'!J19+'9'!J19+'10'!J19+'11'!J19+'12'!J19+'13'!J19+'14'!J19+'15'!J19+'16'!J19)</f>
        <v>1</v>
      </c>
      <c r="K19" s="14">
        <f>I19/I10*100</f>
        <v>0.21947221033962844</v>
      </c>
      <c r="L19" s="6"/>
    </row>
    <row r="20" spans="1:12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f>SUM('1'!I20+'2'!I20+'3'!I20+'4'!I20+'5'!I20+'6'!I20+'7'!I20+'8'!I20+'9'!I20+'10'!I20+'11'!I20+'12'!I20+'13'!I20+'14'!I20+'15'!I20+'16'!I20)</f>
        <v>2546881</v>
      </c>
      <c r="J20" s="29">
        <f>SUM('1'!J20+'2'!J20+'3'!J20+'4'!J20+'5'!J20+'6'!J20+'7'!J20+'8'!J20+'9'!J20+'10'!J20+'11'!J20+'12'!J20+'13'!J20+'14'!J20+'15'!J20+'16'!J20)</f>
        <v>153</v>
      </c>
      <c r="K20" s="14">
        <f>I20/I10*100</f>
        <v>21.488912907196802</v>
      </c>
      <c r="L20" s="6"/>
    </row>
    <row r="21" spans="1:12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f>SUM('1'!I21+'2'!I21+'3'!I21+'4'!I21+'5'!I21+'6'!I21+'7'!I21+'8'!I21+'9'!I21+'10'!I21+'11'!I21+'12'!I21+'13'!I21+'14'!I21+'15'!I21+'16'!I21)</f>
        <v>1252747</v>
      </c>
      <c r="J21" s="29">
        <f>SUM('1'!J21+'2'!J21+'3'!J21+'4'!J21+'5'!J21+'6'!J21+'7'!J21+'8'!J21+'9'!J21+'10'!J21+'11'!J21+'12'!J21+'13'!J21+'14'!J21+'15'!J21+'16'!J21)</f>
        <v>30</v>
      </c>
      <c r="K21" s="14">
        <f>I21/I10*100</f>
        <v>10.569858261046383</v>
      </c>
      <c r="L21" s="6"/>
    </row>
    <row r="22" spans="1:12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f>SUM('1'!I22+'2'!I22+'3'!I22+'4'!I22+'5'!I22+'6'!I22+'7'!I22+'8'!I22+'9'!I22+'10'!I22+'11'!I22+'12'!I22+'13'!I22+'14'!I22+'15'!I22+'16'!I22)</f>
        <v>156103</v>
      </c>
      <c r="J22" s="29">
        <f>SUM('1'!J22+'2'!J22+'3'!J22+'4'!J22+'5'!J22+'6'!J22+'7'!J22+'8'!J22+'9'!J22+'10'!J22+'11'!J22+'12'!J22+'13'!J22+'14'!J22+'15'!J22+'16'!J22)</f>
        <v>11</v>
      </c>
      <c r="K22" s="14">
        <f>I22/I10*100</f>
        <v>1.3170948197234744</v>
      </c>
      <c r="L22" s="6"/>
    </row>
    <row r="23" spans="1:12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f>SUM('1'!I23+'2'!I23+'3'!I23+'4'!I23+'5'!I23+'6'!I23+'7'!I23+'8'!I23+'9'!I23+'10'!I23+'11'!I23+'12'!I23+'13'!I23+'14'!I23+'15'!I23+'16'!I23)</f>
        <v>221220</v>
      </c>
      <c r="J23" s="29">
        <f>SUM('1'!J23+'2'!J23+'3'!J23+'4'!J23+'5'!J23+'6'!J23+'7'!J23+'8'!J23+'9'!J23+'10'!J23+'11'!J23+'12'!J23+'13'!J23+'14'!J23+'15'!J23+'16'!J23)</f>
        <v>7</v>
      </c>
      <c r="K23" s="14">
        <f>I23/I10*100</f>
        <v>1.8665093945614564</v>
      </c>
      <c r="L23" s="6"/>
    </row>
    <row r="24" spans="1:12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f>SUM('1'!I24+'2'!I24+'3'!I24+'4'!I24+'5'!I24+'6'!I24+'7'!I24+'8'!I24+'9'!I24+'10'!I24+'11'!I24+'12'!I24+'13'!I24+'14'!I24+'15'!I24+'16'!I24)</f>
        <v>700331</v>
      </c>
      <c r="J24" s="29">
        <f>SUM('1'!J24+'2'!J24+'3'!J24+'4'!J24+'5'!J24+'6'!J24+'7'!J24+'8'!J24+'9'!J24+'10'!J24+'11'!J24+'12'!J24+'13'!J24+'14'!J24+'15'!J24+'16'!J24)</f>
        <v>12</v>
      </c>
      <c r="K24" s="14">
        <f>I24/I10*100</f>
        <v>5.9089340511826203</v>
      </c>
      <c r="L24" s="6"/>
    </row>
    <row r="25" spans="1:12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180659639</v>
      </c>
      <c r="J25" s="9" t="s">
        <v>2</v>
      </c>
      <c r="K25" s="15">
        <f>I25/I$25*100</f>
        <v>100</v>
      </c>
    </row>
    <row r="26" spans="1:12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182174000</v>
      </c>
      <c r="J26" s="18" t="s">
        <v>6</v>
      </c>
      <c r="K26" s="28">
        <f>I25/I26*100</f>
        <v>99.168728248817061</v>
      </c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2" ht="12.75" customHeight="1" x14ac:dyDescent="0.2"/>
    <row r="30" spans="1:12" x14ac:dyDescent="0.2">
      <c r="B30" s="43" t="s">
        <v>38</v>
      </c>
      <c r="C30" s="43"/>
      <c r="D30" s="43"/>
      <c r="E30" s="43"/>
      <c r="F30" s="43"/>
      <c r="G30" s="43"/>
      <c r="H30" s="43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28">
    <mergeCell ref="A1:K1"/>
    <mergeCell ref="A2:K2"/>
    <mergeCell ref="A3:K4"/>
    <mergeCell ref="A5:K5"/>
    <mergeCell ref="A6:A7"/>
    <mergeCell ref="B6:H7"/>
    <mergeCell ref="I6:K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1" customWidth="1"/>
    <col min="3" max="3" width="2.7109375" style="31" customWidth="1"/>
    <col min="4" max="4" width="7.7109375" style="31" customWidth="1"/>
    <col min="5" max="5" width="2.7109375" style="31" customWidth="1"/>
    <col min="6" max="6" width="7.28515625" style="31" customWidth="1"/>
    <col min="7" max="7" width="2.7109375" style="31" customWidth="1"/>
    <col min="8" max="8" width="51.28515625" style="31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95" customHeight="1" x14ac:dyDescent="0.2">
      <c r="A3" s="53" t="str">
        <f>CONCATENATE(lista!B19,lista!B2,lista!B20)</f>
        <v>Struktura wydatków województwa dolnośląskiego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2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3" t="s">
        <v>4</v>
      </c>
      <c r="L7" s="58"/>
    </row>
    <row r="8" spans="1:12" s="2" customFormat="1" ht="16.5" customHeight="1" x14ac:dyDescent="0.2">
      <c r="A8" s="32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f>6347063+369996</f>
        <v>6717059</v>
      </c>
      <c r="J8" s="23">
        <v>6</v>
      </c>
      <c r="K8" s="13">
        <f>I8/I25*100</f>
        <v>55.95266298017075</v>
      </c>
      <c r="L8" s="13">
        <v>68.975019926836012</v>
      </c>
    </row>
    <row r="9" spans="1:12" s="2" customFormat="1" ht="16.5" customHeight="1" x14ac:dyDescent="0.2">
      <c r="A9" s="32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4322119</v>
      </c>
      <c r="J9" s="24">
        <v>11</v>
      </c>
      <c r="K9" s="13">
        <f>I9/I25*100</f>
        <v>36.002969121931585</v>
      </c>
      <c r="L9" s="13">
        <v>24.464538534807989</v>
      </c>
    </row>
    <row r="10" spans="1:12" s="2" customFormat="1" ht="16.5" customHeight="1" x14ac:dyDescent="0.2">
      <c r="A10" s="32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965718</v>
      </c>
      <c r="J10" s="25">
        <v>41</v>
      </c>
      <c r="K10" s="13">
        <f>I10/I25*100</f>
        <v>8.0443678978976578</v>
      </c>
      <c r="L10" s="13">
        <v>6.5604415383560015</v>
      </c>
    </row>
    <row r="11" spans="1:12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37">
        <v>20000</v>
      </c>
      <c r="J11" s="37">
        <v>1</v>
      </c>
      <c r="K11" s="14">
        <f>I11/I10*100</f>
        <v>2.0709979517830259</v>
      </c>
      <c r="L11" s="14">
        <v>17.659067150295265</v>
      </c>
    </row>
    <row r="12" spans="1:12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37">
        <v>94000</v>
      </c>
      <c r="J12" s="37">
        <v>5</v>
      </c>
      <c r="K12" s="14">
        <f>I12/I10*100</f>
        <v>9.7336903733802203</v>
      </c>
      <c r="L12" s="14">
        <v>11.010127344843559</v>
      </c>
    </row>
    <row r="13" spans="1:12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37">
        <v>139000</v>
      </c>
      <c r="J13" s="37">
        <v>9</v>
      </c>
      <c r="K13" s="14">
        <f>I13/I10*100</f>
        <v>14.393435764892029</v>
      </c>
      <c r="L13" s="14">
        <v>10.426659646795876</v>
      </c>
    </row>
    <row r="14" spans="1:12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37">
        <v>0</v>
      </c>
      <c r="J14" s="37">
        <v>0</v>
      </c>
      <c r="K14" s="14">
        <f>I14/I10*100</f>
        <v>0</v>
      </c>
      <c r="L14" s="14">
        <v>0.75034993887143764</v>
      </c>
    </row>
    <row r="15" spans="1:12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37">
        <v>146000</v>
      </c>
      <c r="J15" s="37">
        <v>4</v>
      </c>
      <c r="K15" s="14">
        <f>I15/I10*100</f>
        <v>15.118285048016086</v>
      </c>
      <c r="L15" s="14">
        <v>14.018125103884808</v>
      </c>
    </row>
    <row r="16" spans="1:12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37">
        <v>0</v>
      </c>
      <c r="J16" s="37">
        <v>0</v>
      </c>
      <c r="K16" s="14">
        <f>I16/I10*100</f>
        <v>0</v>
      </c>
      <c r="L16" s="14">
        <v>3.9156029284335987</v>
      </c>
    </row>
    <row r="17" spans="1:12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37">
        <v>0</v>
      </c>
      <c r="J17" s="37">
        <v>0</v>
      </c>
      <c r="K17" s="14">
        <f>I17/I10*100</f>
        <v>0</v>
      </c>
      <c r="L17" s="14">
        <v>0.84928624282509302</v>
      </c>
    </row>
    <row r="18" spans="1:12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37">
        <v>0</v>
      </c>
      <c r="J18" s="37">
        <v>0</v>
      </c>
      <c r="K18" s="14">
        <f>I18/I10*100</f>
        <v>0</v>
      </c>
      <c r="L18" s="14">
        <v>0</v>
      </c>
    </row>
    <row r="19" spans="1:12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37">
        <v>0</v>
      </c>
      <c r="J19" s="37">
        <v>0</v>
      </c>
      <c r="K19" s="14">
        <f>I19/I10*100</f>
        <v>0</v>
      </c>
      <c r="L19" s="14">
        <v>0.21947221033962844</v>
      </c>
    </row>
    <row r="20" spans="1:12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37">
        <v>381718</v>
      </c>
      <c r="J20" s="37">
        <v>16</v>
      </c>
      <c r="K20" s="14">
        <f>I20/I10*100</f>
        <v>39.526859807935651</v>
      </c>
      <c r="L20" s="14">
        <v>21.488912907196802</v>
      </c>
    </row>
    <row r="21" spans="1:12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37">
        <v>35000</v>
      </c>
      <c r="J21" s="37">
        <v>2</v>
      </c>
      <c r="K21" s="14">
        <f>I21/I10*100</f>
        <v>3.6242464156202949</v>
      </c>
      <c r="L21" s="14">
        <v>10.569858261046383</v>
      </c>
    </row>
    <row r="22" spans="1:12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37">
        <v>10000</v>
      </c>
      <c r="J22" s="37">
        <v>1</v>
      </c>
      <c r="K22" s="14">
        <f>I22/I10*100</f>
        <v>1.035498975891513</v>
      </c>
      <c r="L22" s="14">
        <v>1.3170948197234744</v>
      </c>
    </row>
    <row r="23" spans="1:12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37">
        <v>0</v>
      </c>
      <c r="J23" s="37">
        <v>0</v>
      </c>
      <c r="K23" s="14">
        <f>I23/I10*100</f>
        <v>0</v>
      </c>
      <c r="L23" s="14">
        <v>1.8665093945614564</v>
      </c>
    </row>
    <row r="24" spans="1:12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37">
        <v>140000</v>
      </c>
      <c r="J24" s="37">
        <v>3</v>
      </c>
      <c r="K24" s="14">
        <f>I24/I10*100</f>
        <v>14.49698566248118</v>
      </c>
      <c r="L24" s="14">
        <v>5.9089340511826203</v>
      </c>
    </row>
    <row r="25" spans="1:12" s="3" customFormat="1" ht="15" customHeight="1" x14ac:dyDescent="0.2">
      <c r="A25" s="32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12004896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12040497</v>
      </c>
      <c r="J26" s="18" t="s">
        <v>6</v>
      </c>
      <c r="K26" s="59">
        <f>I25/I26*100</f>
        <v>99.704322836507501</v>
      </c>
      <c r="L26" s="60"/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2" ht="12.75" customHeight="1" x14ac:dyDescent="0.2"/>
    <row r="30" spans="1:12" x14ac:dyDescent="0.2">
      <c r="B30" s="43" t="s">
        <v>38</v>
      </c>
      <c r="C30" s="43"/>
      <c r="D30" s="43"/>
      <c r="E30" s="43"/>
      <c r="F30" s="43"/>
      <c r="G30" s="43"/>
      <c r="H30" s="43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CONCATENATE(lista!B19,lista!B3,lista!B20)</f>
        <v>Struktura wydatków województwa kujawsko-pomorskiego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8622250</v>
      </c>
      <c r="J8" s="23">
        <v>9</v>
      </c>
      <c r="K8" s="13">
        <f>I8/I25*100</f>
        <v>68.005306500068215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3850727</v>
      </c>
      <c r="J9" s="24">
        <v>9</v>
      </c>
      <c r="K9" s="13">
        <f>I9/I25*100</f>
        <v>30.371407681647856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205813</v>
      </c>
      <c r="J10" s="25">
        <v>13</v>
      </c>
      <c r="K10" s="13">
        <f>I10/I25*100</f>
        <v>1.6232858182839216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90210</v>
      </c>
      <c r="J12" s="30">
        <v>4</v>
      </c>
      <c r="K12" s="14">
        <f>I12/I10*100</f>
        <v>43.83105051673121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f>I13/I10*100</f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74692</v>
      </c>
      <c r="J15" s="30">
        <v>5</v>
      </c>
      <c r="K15" s="14">
        <f>I15/I10*100</f>
        <v>36.29119637729395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20911</v>
      </c>
      <c r="J20" s="30">
        <v>3</v>
      </c>
      <c r="K20" s="14">
        <f>I20/I10*100</f>
        <v>10.160193962480504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20000</v>
      </c>
      <c r="J24" s="30">
        <v>1</v>
      </c>
      <c r="K24" s="14">
        <f>I24/I10*100</f>
        <v>9.717559143494336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12678790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12678790</v>
      </c>
      <c r="J26" s="18" t="s">
        <v>6</v>
      </c>
      <c r="K26" s="59">
        <f>I25/I26*100</f>
        <v>100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CONCATENATE(lista!B19,lista!B4,lista!B20)</f>
        <v>Struktura wydatków województwa lubelskiego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6453633</v>
      </c>
      <c r="J8" s="23">
        <v>8</v>
      </c>
      <c r="K8" s="13">
        <f>I8/I25*100</f>
        <v>60.021523041149351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3527736</v>
      </c>
      <c r="J9" s="24">
        <v>10</v>
      </c>
      <c r="K9" s="13">
        <f>I9/I25*100</f>
        <v>32.809440451152405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770829</v>
      </c>
      <c r="J10" s="25">
        <v>50</v>
      </c>
      <c r="K10" s="13">
        <f>I10/I25*100</f>
        <v>7.1690365076982401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150000</v>
      </c>
      <c r="J12" s="30">
        <v>7</v>
      </c>
      <c r="K12" s="14">
        <f>I12/I10*100</f>
        <v>19.459568853792476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150000</v>
      </c>
      <c r="J13" s="30">
        <v>10</v>
      </c>
      <c r="K13" s="14">
        <f>I13/I10*100</f>
        <v>19.459568853792476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50000</v>
      </c>
      <c r="J14" s="30">
        <v>4</v>
      </c>
      <c r="K14" s="14">
        <f>I14/I10*100</f>
        <v>6.486522951264158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179304</v>
      </c>
      <c r="J15" s="30">
        <v>9</v>
      </c>
      <c r="K15" s="14">
        <f>I15/I10*100</f>
        <v>23.261190225069374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50000</v>
      </c>
      <c r="J16" s="30">
        <v>3</v>
      </c>
      <c r="K16" s="14">
        <f>I16/I10*100</f>
        <v>6.486522951264158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123183</v>
      </c>
      <c r="J20" s="30">
        <v>10</v>
      </c>
      <c r="K20" s="14">
        <f>I20/I10*100</f>
        <v>15.980587134111456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19720</v>
      </c>
      <c r="J21" s="30">
        <v>2</v>
      </c>
      <c r="K21" s="14">
        <f>I21/I10*100</f>
        <v>2.558284651978584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10000</v>
      </c>
      <c r="J22" s="30">
        <v>2</v>
      </c>
      <c r="K22" s="14">
        <f>I22/I10*100</f>
        <v>1.2973045902528317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10000</v>
      </c>
      <c r="J23" s="30">
        <v>1</v>
      </c>
      <c r="K23" s="14">
        <f>I23/I10*100</f>
        <v>1.2973045902528317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28622</v>
      </c>
      <c r="J24" s="30">
        <v>2</v>
      </c>
      <c r="K24" s="14">
        <f>I24/I10*100</f>
        <v>3.7131451982216546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10752198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10755791</v>
      </c>
      <c r="J26" s="18" t="s">
        <v>6</v>
      </c>
      <c r="K26" s="59">
        <f>I25/I26*100</f>
        <v>99.966594739522179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CONCATENATE(lista!B19,lista!B5,lista!B20)</f>
        <v>Struktura wydatków województwa lubuskiego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955500</v>
      </c>
      <c r="J8" s="23">
        <v>2</v>
      </c>
      <c r="K8" s="13">
        <f>I8/I25*100</f>
        <v>27.693139723845345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2145013</v>
      </c>
      <c r="J9" s="24">
        <v>15</v>
      </c>
      <c r="K9" s="13">
        <f>I9/I25*100</f>
        <v>62.168649626859938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349800</v>
      </c>
      <c r="J10" s="25">
        <v>24</v>
      </c>
      <c r="K10" s="13">
        <f>I10/I25*100</f>
        <v>10.138210649294715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24000</v>
      </c>
      <c r="J11" s="30">
        <v>1</v>
      </c>
      <c r="K11" s="14">
        <f>I11/I10*100</f>
        <v>6.8610634648370503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7900</v>
      </c>
      <c r="J12" s="30">
        <v>2</v>
      </c>
      <c r="K12" s="14">
        <f>I12/I10*100</f>
        <v>2.2584333905088623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28000</v>
      </c>
      <c r="J13" s="30">
        <v>2</v>
      </c>
      <c r="K13" s="14">
        <f>I13/I10*100</f>
        <v>8.0045740423098906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29000</v>
      </c>
      <c r="J15" s="30">
        <v>2</v>
      </c>
      <c r="K15" s="14">
        <f>I15/I10*100</f>
        <v>8.290451686678102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179700</v>
      </c>
      <c r="J20" s="30">
        <v>11</v>
      </c>
      <c r="K20" s="14">
        <f>I20/I10*100</f>
        <v>51.372212692967409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57400</v>
      </c>
      <c r="J21" s="30">
        <v>4</v>
      </c>
      <c r="K21" s="14">
        <f>I21/I10*100</f>
        <v>16.409376786735276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23800</v>
      </c>
      <c r="J23" s="30">
        <v>2</v>
      </c>
      <c r="K23" s="14">
        <f>I23/I10*100</f>
        <v>6.8038879359634086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3450313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3450548</v>
      </c>
      <c r="J26" s="18" t="s">
        <v>6</v>
      </c>
      <c r="K26" s="59">
        <f>I25/I26*100</f>
        <v>99.993189487582839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CONCATENATE(lista!B19,lista!B6,lista!B20)</f>
        <v>Struktura wydatków województwa łódzkiego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8211478</v>
      </c>
      <c r="J8" s="23">
        <v>7</v>
      </c>
      <c r="K8" s="13">
        <f>I8/I25*100</f>
        <v>76.384115224186104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2238776</v>
      </c>
      <c r="J9" s="24">
        <v>8</v>
      </c>
      <c r="K9" s="13">
        <f>I9/I25*100</f>
        <v>20.825352505985215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299989</v>
      </c>
      <c r="J10" s="25">
        <v>16</v>
      </c>
      <c r="K10" s="13">
        <f>I10/I25*100</f>
        <v>2.7905322698286916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0</v>
      </c>
      <c r="J12" s="30">
        <v>0</v>
      </c>
      <c r="K12" s="14">
        <f>I12/I10*100</f>
        <v>0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0</v>
      </c>
      <c r="J13" s="30">
        <v>0</v>
      </c>
      <c r="K13" s="14">
        <f>I13/I10*100</f>
        <v>0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79045</v>
      </c>
      <c r="J15" s="30">
        <v>6</v>
      </c>
      <c r="K15" s="14">
        <f>I15/I10*100</f>
        <v>26.349299474314059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0</v>
      </c>
      <c r="J16" s="30">
        <v>0</v>
      </c>
      <c r="K16" s="14">
        <f>I16/I10*100</f>
        <v>0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220944</v>
      </c>
      <c r="J20" s="30">
        <v>10</v>
      </c>
      <c r="K20" s="14">
        <f>I20/I10*100</f>
        <v>73.650700525685949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10750243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10750254</v>
      </c>
      <c r="J26" s="18" t="s">
        <v>6</v>
      </c>
      <c r="K26" s="59">
        <f>I25/I26*100</f>
        <v>99.999897676836298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CONCATENATE(lista!B19,lista!B7,lista!B20)</f>
        <v>Struktura wydatków województwa małopolskiego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f>7804077+528465</f>
        <v>8332542</v>
      </c>
      <c r="J8" s="23">
        <v>11</v>
      </c>
      <c r="K8" s="13">
        <f>I8/I25*100</f>
        <v>64.062297223573637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3874440</v>
      </c>
      <c r="J9" s="24">
        <v>19</v>
      </c>
      <c r="K9" s="13">
        <f>I9/I25*100</f>
        <v>29.787491842813711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799954</v>
      </c>
      <c r="J10" s="25">
        <v>31</v>
      </c>
      <c r="K10" s="13">
        <f>I10/I25*100</f>
        <v>6.1502109336126507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73631</v>
      </c>
      <c r="J12" s="30">
        <v>3</v>
      </c>
      <c r="K12" s="14">
        <f>I12/I10*100</f>
        <v>9.2044042532445616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27816</v>
      </c>
      <c r="J13" s="30">
        <v>2</v>
      </c>
      <c r="K13" s="14">
        <f>I13/I10*100</f>
        <v>3.4771999389964927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38932</v>
      </c>
      <c r="J14" s="30">
        <v>2</v>
      </c>
      <c r="K14" s="14">
        <f>I14/I10*100</f>
        <v>4.8667798398407909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204930</v>
      </c>
      <c r="J15" s="30">
        <v>9</v>
      </c>
      <c r="K15" s="14">
        <f>I15/I10*100</f>
        <v>25.617723019073598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44720</v>
      </c>
      <c r="J16" s="30">
        <v>1</v>
      </c>
      <c r="K16" s="14">
        <f>I16/I10*100</f>
        <v>5.5903214434830009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0</v>
      </c>
      <c r="J19" s="30">
        <v>0</v>
      </c>
      <c r="K19" s="14">
        <f>I19/I10*100</f>
        <v>0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186122</v>
      </c>
      <c r="J20" s="30">
        <v>4</v>
      </c>
      <c r="K20" s="14">
        <f>I20/I10*100</f>
        <v>23.266587828800155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210683</v>
      </c>
      <c r="J21" s="30">
        <v>9</v>
      </c>
      <c r="K21" s="14">
        <f>I21/I10*100</f>
        <v>26.336889371138838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13120</v>
      </c>
      <c r="J23" s="30">
        <v>1</v>
      </c>
      <c r="K23" s="14">
        <f>I23/I10*100</f>
        <v>1.6400943054225618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0</v>
      </c>
      <c r="J24" s="30">
        <v>0</v>
      </c>
      <c r="K24" s="14">
        <f>I24/I10*100</f>
        <v>0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13006936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13370620</v>
      </c>
      <c r="J26" s="18" t="s">
        <v>6</v>
      </c>
      <c r="K26" s="59">
        <f>I25/I26*100</f>
        <v>97.279976545590259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5.9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15.95" customHeight="1" x14ac:dyDescent="0.2">
      <c r="A3" s="53" t="str">
        <f>CONCATENATE(lista!B19,lista!B8,lista!B20)</f>
        <v>Struktura wydatków województwa mazowieckiego na rehabilitację zawodową i społeczną osób niepełnosprawnych ze środków PFRON w 2019 roku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ht="15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5.9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95" customHeight="1" x14ac:dyDescent="0.2">
      <c r="A6" s="56" t="s">
        <v>5</v>
      </c>
      <c r="B6" s="58" t="s">
        <v>0</v>
      </c>
      <c r="C6" s="57"/>
      <c r="D6" s="57"/>
      <c r="E6" s="57"/>
      <c r="F6" s="57"/>
      <c r="G6" s="57"/>
      <c r="H6" s="57"/>
      <c r="I6" s="56" t="s">
        <v>58</v>
      </c>
      <c r="J6" s="56"/>
      <c r="K6" s="56"/>
      <c r="L6" s="58" t="s">
        <v>59</v>
      </c>
    </row>
    <row r="7" spans="1:13" s="2" customFormat="1" ht="21.95" customHeight="1" x14ac:dyDescent="0.2">
      <c r="A7" s="57"/>
      <c r="B7" s="57"/>
      <c r="C7" s="57"/>
      <c r="D7" s="57"/>
      <c r="E7" s="57"/>
      <c r="F7" s="57"/>
      <c r="G7" s="57"/>
      <c r="H7" s="57"/>
      <c r="I7" s="8" t="s">
        <v>56</v>
      </c>
      <c r="J7" s="8" t="s">
        <v>1</v>
      </c>
      <c r="K7" s="35" t="s">
        <v>4</v>
      </c>
      <c r="L7" s="58"/>
    </row>
    <row r="8" spans="1:13" s="2" customFormat="1" ht="16.5" customHeight="1" x14ac:dyDescent="0.2">
      <c r="A8" s="34">
        <f t="shared" ref="A8:A10" si="0">A7+1</f>
        <v>1</v>
      </c>
      <c r="B8" s="47" t="s">
        <v>23</v>
      </c>
      <c r="C8" s="47"/>
      <c r="D8" s="47"/>
      <c r="E8" s="47"/>
      <c r="F8" s="47"/>
      <c r="G8" s="47"/>
      <c r="H8" s="47"/>
      <c r="I8" s="10">
        <v>6125430</v>
      </c>
      <c r="J8" s="23">
        <v>9</v>
      </c>
      <c r="K8" s="13">
        <f>I8/I25*100</f>
        <v>47.395324232058144</v>
      </c>
      <c r="L8" s="13">
        <v>68.975019926836012</v>
      </c>
    </row>
    <row r="9" spans="1:13" s="2" customFormat="1" ht="16.5" customHeight="1" x14ac:dyDescent="0.2">
      <c r="A9" s="34">
        <f t="shared" si="0"/>
        <v>2</v>
      </c>
      <c r="B9" s="47" t="s">
        <v>24</v>
      </c>
      <c r="C9" s="47"/>
      <c r="D9" s="47"/>
      <c r="E9" s="47"/>
      <c r="F9" s="47"/>
      <c r="G9" s="47"/>
      <c r="H9" s="47"/>
      <c r="I9" s="10">
        <v>5530455</v>
      </c>
      <c r="J9" s="24">
        <v>11</v>
      </c>
      <c r="K9" s="13">
        <f>I9/I25*100</f>
        <v>42.791723662797082</v>
      </c>
      <c r="L9" s="13">
        <v>24.464538534807989</v>
      </c>
    </row>
    <row r="10" spans="1:13" s="2" customFormat="1" ht="16.5" customHeight="1" x14ac:dyDescent="0.2">
      <c r="A10" s="34">
        <f t="shared" si="0"/>
        <v>3</v>
      </c>
      <c r="B10" s="47" t="s">
        <v>22</v>
      </c>
      <c r="C10" s="47"/>
      <c r="D10" s="47"/>
      <c r="E10" s="47"/>
      <c r="F10" s="47"/>
      <c r="G10" s="47"/>
      <c r="H10" s="47"/>
      <c r="I10" s="10">
        <v>1268238</v>
      </c>
      <c r="J10" s="25">
        <v>51</v>
      </c>
      <c r="K10" s="13">
        <f>I10/I25*100</f>
        <v>9.8129521051447739</v>
      </c>
      <c r="L10" s="13">
        <v>6.5604415383560015</v>
      </c>
    </row>
    <row r="11" spans="1:13" ht="15" customHeight="1" x14ac:dyDescent="0.2">
      <c r="A11" s="11" t="s">
        <v>7</v>
      </c>
      <c r="B11" s="44" t="s">
        <v>21</v>
      </c>
      <c r="C11" s="48"/>
      <c r="D11" s="48"/>
      <c r="E11" s="48"/>
      <c r="F11" s="48"/>
      <c r="G11" s="48"/>
      <c r="H11" s="48"/>
      <c r="I11" s="29">
        <v>0</v>
      </c>
      <c r="J11" s="30">
        <v>0</v>
      </c>
      <c r="K11" s="14">
        <f>I11/I10*100</f>
        <v>0</v>
      </c>
      <c r="L11" s="14">
        <v>17.659067150295265</v>
      </c>
      <c r="M11" s="6"/>
    </row>
    <row r="12" spans="1:13" s="3" customFormat="1" ht="15" customHeight="1" x14ac:dyDescent="0.2">
      <c r="A12" s="11" t="s">
        <v>8</v>
      </c>
      <c r="B12" s="44" t="s">
        <v>25</v>
      </c>
      <c r="C12" s="44"/>
      <c r="D12" s="44"/>
      <c r="E12" s="44"/>
      <c r="F12" s="44"/>
      <c r="G12" s="44"/>
      <c r="H12" s="44"/>
      <c r="I12" s="29">
        <v>157345</v>
      </c>
      <c r="J12" s="30">
        <v>9</v>
      </c>
      <c r="K12" s="14">
        <f>I12/I10*100</f>
        <v>12.406582991520519</v>
      </c>
      <c r="L12" s="14">
        <v>11.010127344843559</v>
      </c>
      <c r="M12" s="7"/>
    </row>
    <row r="13" spans="1:13" s="3" customFormat="1" ht="15" customHeight="1" x14ac:dyDescent="0.2">
      <c r="A13" s="11" t="s">
        <v>9</v>
      </c>
      <c r="B13" s="45" t="s">
        <v>26</v>
      </c>
      <c r="C13" s="45"/>
      <c r="D13" s="45"/>
      <c r="E13" s="45"/>
      <c r="F13" s="45"/>
      <c r="G13" s="45"/>
      <c r="H13" s="45"/>
      <c r="I13" s="29">
        <v>148711</v>
      </c>
      <c r="J13" s="30">
        <v>9</v>
      </c>
      <c r="K13" s="14">
        <f>I13/I10*100</f>
        <v>11.725795946817554</v>
      </c>
      <c r="L13" s="14">
        <v>10.426659646795876</v>
      </c>
      <c r="M13" s="7"/>
    </row>
    <row r="14" spans="1:13" s="3" customFormat="1" ht="24" customHeight="1" x14ac:dyDescent="0.2">
      <c r="A14" s="11" t="s">
        <v>10</v>
      </c>
      <c r="B14" s="44" t="s">
        <v>27</v>
      </c>
      <c r="C14" s="44"/>
      <c r="D14" s="44"/>
      <c r="E14" s="44"/>
      <c r="F14" s="44"/>
      <c r="G14" s="44"/>
      <c r="H14" s="44"/>
      <c r="I14" s="29">
        <v>0</v>
      </c>
      <c r="J14" s="30">
        <v>0</v>
      </c>
      <c r="K14" s="14">
        <f>I14/I10*100</f>
        <v>0</v>
      </c>
      <c r="L14" s="14">
        <v>0.75034993887143764</v>
      </c>
      <c r="M14" s="7"/>
    </row>
    <row r="15" spans="1:13" s="3" customFormat="1" ht="15" customHeight="1" x14ac:dyDescent="0.2">
      <c r="A15" s="11" t="s">
        <v>11</v>
      </c>
      <c r="B15" s="45" t="s">
        <v>55</v>
      </c>
      <c r="C15" s="45"/>
      <c r="D15" s="45"/>
      <c r="E15" s="45"/>
      <c r="F15" s="45"/>
      <c r="G15" s="45"/>
      <c r="H15" s="45"/>
      <c r="I15" s="29">
        <v>159800</v>
      </c>
      <c r="J15" s="30">
        <v>9</v>
      </c>
      <c r="K15" s="14">
        <f>I15/I10*100</f>
        <v>12.600158645301592</v>
      </c>
      <c r="L15" s="14">
        <v>14.018125103884808</v>
      </c>
      <c r="M15" s="7"/>
    </row>
    <row r="16" spans="1:13" ht="15" customHeight="1" x14ac:dyDescent="0.2">
      <c r="A16" s="11" t="s">
        <v>12</v>
      </c>
      <c r="B16" s="44" t="s">
        <v>28</v>
      </c>
      <c r="C16" s="44"/>
      <c r="D16" s="44"/>
      <c r="E16" s="44"/>
      <c r="F16" s="44"/>
      <c r="G16" s="44"/>
      <c r="H16" s="44"/>
      <c r="I16" s="29">
        <v>299360</v>
      </c>
      <c r="J16" s="30">
        <v>3</v>
      </c>
      <c r="K16" s="14">
        <f>I16/I10*100</f>
        <v>23.604402328269618</v>
      </c>
      <c r="L16" s="14">
        <v>3.9156029284335987</v>
      </c>
      <c r="M16" s="6"/>
    </row>
    <row r="17" spans="1:13" ht="15" customHeight="1" x14ac:dyDescent="0.2">
      <c r="A17" s="11" t="s">
        <v>13</v>
      </c>
      <c r="B17" s="44" t="s">
        <v>29</v>
      </c>
      <c r="C17" s="44"/>
      <c r="D17" s="44"/>
      <c r="E17" s="44"/>
      <c r="F17" s="44"/>
      <c r="G17" s="44"/>
      <c r="H17" s="44"/>
      <c r="I17" s="29">
        <v>0</v>
      </c>
      <c r="J17" s="30">
        <v>0</v>
      </c>
      <c r="K17" s="14">
        <f>I17/I10*100</f>
        <v>0</v>
      </c>
      <c r="L17" s="14">
        <v>0.84928624282509302</v>
      </c>
      <c r="M17" s="6"/>
    </row>
    <row r="18" spans="1:13" ht="15" customHeight="1" x14ac:dyDescent="0.2">
      <c r="A18" s="11" t="s">
        <v>14</v>
      </c>
      <c r="B18" s="44" t="s">
        <v>30</v>
      </c>
      <c r="C18" s="44"/>
      <c r="D18" s="44"/>
      <c r="E18" s="44"/>
      <c r="F18" s="44"/>
      <c r="G18" s="44"/>
      <c r="H18" s="44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4" t="s">
        <v>31</v>
      </c>
      <c r="C19" s="44"/>
      <c r="D19" s="44"/>
      <c r="E19" s="44"/>
      <c r="F19" s="44"/>
      <c r="G19" s="44"/>
      <c r="H19" s="44"/>
      <c r="I19" s="29">
        <v>26012</v>
      </c>
      <c r="J19" s="30">
        <v>1</v>
      </c>
      <c r="K19" s="14">
        <f>I19/I10*100</f>
        <v>2.0510345849911453</v>
      </c>
      <c r="L19" s="14">
        <v>0.21947221033962844</v>
      </c>
      <c r="M19" s="6"/>
    </row>
    <row r="20" spans="1:13" ht="15" customHeight="1" x14ac:dyDescent="0.2">
      <c r="A20" s="11" t="s">
        <v>16</v>
      </c>
      <c r="B20" s="44" t="s">
        <v>32</v>
      </c>
      <c r="C20" s="44"/>
      <c r="D20" s="44"/>
      <c r="E20" s="44"/>
      <c r="F20" s="44"/>
      <c r="G20" s="44"/>
      <c r="H20" s="44"/>
      <c r="I20" s="29">
        <v>330115</v>
      </c>
      <c r="J20" s="30">
        <v>18</v>
      </c>
      <c r="K20" s="14">
        <f>I20/I10*100</f>
        <v>26.029420345392584</v>
      </c>
      <c r="L20" s="14">
        <v>21.488912907196802</v>
      </c>
      <c r="M20" s="6"/>
    </row>
    <row r="21" spans="1:13" ht="15" customHeight="1" x14ac:dyDescent="0.2">
      <c r="A21" s="11" t="s">
        <v>17</v>
      </c>
      <c r="B21" s="45" t="s">
        <v>33</v>
      </c>
      <c r="C21" s="45"/>
      <c r="D21" s="45"/>
      <c r="E21" s="45"/>
      <c r="F21" s="45"/>
      <c r="G21" s="45"/>
      <c r="H21" s="45"/>
      <c r="I21" s="29">
        <v>0</v>
      </c>
      <c r="J21" s="30">
        <v>0</v>
      </c>
      <c r="K21" s="14">
        <f>I21/I10*100</f>
        <v>0</v>
      </c>
      <c r="L21" s="14">
        <v>10.569858261046383</v>
      </c>
      <c r="M21" s="6"/>
    </row>
    <row r="22" spans="1:13" ht="15" customHeight="1" x14ac:dyDescent="0.2">
      <c r="A22" s="11" t="s">
        <v>18</v>
      </c>
      <c r="B22" s="46" t="s">
        <v>34</v>
      </c>
      <c r="C22" s="46"/>
      <c r="D22" s="46"/>
      <c r="E22" s="46"/>
      <c r="F22" s="46"/>
      <c r="G22" s="46"/>
      <c r="H22" s="46"/>
      <c r="I22" s="29">
        <v>0</v>
      </c>
      <c r="J22" s="30">
        <v>0</v>
      </c>
      <c r="K22" s="14">
        <f>I22/I10*100</f>
        <v>0</v>
      </c>
      <c r="L22" s="14">
        <v>1.3170948197234744</v>
      </c>
      <c r="M22" s="6"/>
    </row>
    <row r="23" spans="1:13" ht="15" customHeight="1" x14ac:dyDescent="0.2">
      <c r="A23" s="11" t="s">
        <v>19</v>
      </c>
      <c r="B23" s="45" t="s">
        <v>35</v>
      </c>
      <c r="C23" s="45"/>
      <c r="D23" s="45"/>
      <c r="E23" s="45"/>
      <c r="F23" s="45"/>
      <c r="G23" s="45"/>
      <c r="H23" s="45"/>
      <c r="I23" s="29">
        <v>0</v>
      </c>
      <c r="J23" s="30">
        <v>0</v>
      </c>
      <c r="K23" s="14">
        <f>I23/I10*100</f>
        <v>0</v>
      </c>
      <c r="L23" s="14">
        <v>1.8665093945614564</v>
      </c>
      <c r="M23" s="6"/>
    </row>
    <row r="24" spans="1:13" ht="15" customHeight="1" x14ac:dyDescent="0.2">
      <c r="A24" s="11" t="s">
        <v>20</v>
      </c>
      <c r="B24" s="45" t="s">
        <v>36</v>
      </c>
      <c r="C24" s="45"/>
      <c r="D24" s="45"/>
      <c r="E24" s="45"/>
      <c r="F24" s="45"/>
      <c r="G24" s="45"/>
      <c r="H24" s="45"/>
      <c r="I24" s="29">
        <v>146895</v>
      </c>
      <c r="J24" s="30">
        <v>2</v>
      </c>
      <c r="K24" s="14">
        <f>I24/I10*100</f>
        <v>11.582605157706992</v>
      </c>
      <c r="L24" s="14">
        <v>5.9089340511826203</v>
      </c>
      <c r="M24" s="6"/>
    </row>
    <row r="25" spans="1:13" s="3" customFormat="1" ht="15" customHeight="1" x14ac:dyDescent="0.2">
      <c r="A25" s="34">
        <v>4</v>
      </c>
      <c r="B25" s="47" t="s">
        <v>3</v>
      </c>
      <c r="C25" s="47"/>
      <c r="D25" s="47"/>
      <c r="E25" s="47"/>
      <c r="F25" s="47"/>
      <c r="G25" s="47"/>
      <c r="H25" s="47"/>
      <c r="I25" s="10">
        <f>I8+I9+I10</f>
        <v>12924123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8" t="s">
        <v>37</v>
      </c>
      <c r="C26" s="39"/>
      <c r="D26" s="39"/>
      <c r="E26" s="39"/>
      <c r="F26" s="39"/>
      <c r="G26" s="39"/>
      <c r="H26" s="40"/>
      <c r="I26" s="17">
        <v>13170353</v>
      </c>
      <c r="J26" s="18" t="s">
        <v>6</v>
      </c>
      <c r="K26" s="59">
        <f>I25/I26*100</f>
        <v>98.130422168638916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41" t="s">
        <v>60</v>
      </c>
      <c r="E28" s="42"/>
      <c r="F28" s="42"/>
      <c r="G28" s="21"/>
      <c r="H28" s="22" t="s">
        <v>61</v>
      </c>
    </row>
    <row r="29" spans="1:13" x14ac:dyDescent="0.2"/>
    <row r="30" spans="1:13" x14ac:dyDescent="0.2">
      <c r="B30" s="43" t="s">
        <v>38</v>
      </c>
      <c r="C30" s="43"/>
      <c r="D30" s="43"/>
      <c r="E30" s="43"/>
      <c r="F30" s="43"/>
      <c r="G30" s="43"/>
      <c r="H30" s="43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Michal Gadomski</cp:lastModifiedBy>
  <cp:lastPrinted>2019-02-19T11:10:09Z</cp:lastPrinted>
  <dcterms:created xsi:type="dcterms:W3CDTF">2001-04-12T11:41:19Z</dcterms:created>
  <dcterms:modified xsi:type="dcterms:W3CDTF">2020-02-07T08:48:32Z</dcterms:modified>
</cp:coreProperties>
</file>