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585" windowWidth="6750" windowHeight="4440" activeTab="1"/>
  </bookViews>
  <sheets>
    <sheet name="lista" sheetId="13" r:id="rId1"/>
    <sheet name="Polska" sheetId="31" r:id="rId2"/>
    <sheet name="1" sheetId="2" r:id="rId3"/>
    <sheet name="2" sheetId="15" r:id="rId4"/>
    <sheet name="3" sheetId="16" r:id="rId5"/>
    <sheet name="4" sheetId="17" r:id="rId6"/>
    <sheet name="5" sheetId="18" r:id="rId7"/>
    <sheet name="6" sheetId="19" r:id="rId8"/>
    <sheet name="7" sheetId="20" r:id="rId9"/>
    <sheet name="8" sheetId="21" r:id="rId10"/>
    <sheet name="9" sheetId="22" r:id="rId11"/>
    <sheet name="10" sheetId="23" r:id="rId12"/>
    <sheet name="11" sheetId="24" r:id="rId13"/>
    <sheet name="12" sheetId="25" r:id="rId14"/>
    <sheet name="13" sheetId="26" r:id="rId15"/>
    <sheet name="14" sheetId="27" r:id="rId16"/>
    <sheet name="15" sheetId="28" r:id="rId17"/>
    <sheet name="16" sheetId="29" r:id="rId18"/>
  </sheets>
  <calcPr calcId="145621"/>
</workbook>
</file>

<file path=xl/calcChain.xml><?xml version="1.0" encoding="utf-8"?>
<calcChain xmlns="http://schemas.openxmlformats.org/spreadsheetml/2006/main">
  <c r="K26" i="31" l="1"/>
  <c r="K25" i="31"/>
  <c r="K24" i="31"/>
  <c r="K22" i="31"/>
  <c r="K20" i="31"/>
  <c r="K18" i="31"/>
  <c r="K16" i="31"/>
  <c r="K14" i="31"/>
  <c r="K12" i="31"/>
  <c r="K10" i="31"/>
  <c r="K23" i="31"/>
  <c r="K9" i="31"/>
  <c r="K8" i="31"/>
  <c r="A8" i="31"/>
  <c r="A9" i="31" s="1"/>
  <c r="A10" i="31" s="1"/>
  <c r="K11" i="31" l="1"/>
  <c r="K13" i="31"/>
  <c r="K15" i="31"/>
  <c r="K17" i="31"/>
  <c r="K19" i="31"/>
  <c r="K21" i="31"/>
  <c r="A3" i="29"/>
  <c r="K26" i="29"/>
  <c r="K25" i="29"/>
  <c r="L24" i="29"/>
  <c r="K24" i="29"/>
  <c r="L23" i="29"/>
  <c r="K23" i="29"/>
  <c r="L22" i="29"/>
  <c r="K22" i="29"/>
  <c r="L21" i="29"/>
  <c r="K21" i="29"/>
  <c r="L20" i="29"/>
  <c r="K20" i="29"/>
  <c r="L19" i="29"/>
  <c r="K19" i="29"/>
  <c r="L18" i="29"/>
  <c r="K18" i="29"/>
  <c r="L17" i="29"/>
  <c r="K17" i="29"/>
  <c r="L16" i="29"/>
  <c r="K16" i="29"/>
  <c r="L15" i="29"/>
  <c r="K15" i="29"/>
  <c r="L14" i="29"/>
  <c r="K14" i="29"/>
  <c r="L13" i="29"/>
  <c r="K13" i="29"/>
  <c r="L12" i="29"/>
  <c r="K12" i="29"/>
  <c r="L11" i="29"/>
  <c r="K11" i="29"/>
  <c r="L10" i="29"/>
  <c r="K10" i="29"/>
  <c r="A10" i="29"/>
  <c r="L9" i="29"/>
  <c r="K9" i="29"/>
  <c r="A9" i="29"/>
  <c r="L8" i="29"/>
  <c r="K8" i="29"/>
  <c r="A8" i="29"/>
  <c r="A3" i="28"/>
  <c r="K26" i="28"/>
  <c r="K25" i="28"/>
  <c r="L24" i="28"/>
  <c r="K24" i="28"/>
  <c r="L23" i="28"/>
  <c r="K23" i="28"/>
  <c r="L22" i="28"/>
  <c r="K22" i="28"/>
  <c r="L21" i="28"/>
  <c r="K21" i="28"/>
  <c r="L20" i="28"/>
  <c r="K20" i="28"/>
  <c r="L19" i="28"/>
  <c r="K19" i="28"/>
  <c r="L18" i="28"/>
  <c r="K18" i="28"/>
  <c r="L17" i="28"/>
  <c r="K17" i="28"/>
  <c r="L16" i="28"/>
  <c r="K16" i="28"/>
  <c r="L15" i="28"/>
  <c r="K15" i="28"/>
  <c r="L14" i="28"/>
  <c r="K14" i="28"/>
  <c r="L13" i="28"/>
  <c r="K13" i="28"/>
  <c r="L12" i="28"/>
  <c r="K12" i="28"/>
  <c r="L11" i="28"/>
  <c r="K11" i="28"/>
  <c r="L10" i="28"/>
  <c r="K10" i="28"/>
  <c r="A10" i="28"/>
  <c r="L9" i="28"/>
  <c r="K9" i="28"/>
  <c r="A9" i="28"/>
  <c r="L8" i="28"/>
  <c r="K8" i="28"/>
  <c r="A8" i="28"/>
  <c r="A3" i="27"/>
  <c r="K26" i="27"/>
  <c r="K25" i="27"/>
  <c r="L24" i="27"/>
  <c r="K24" i="27"/>
  <c r="L23" i="27"/>
  <c r="K23" i="27"/>
  <c r="L22" i="27"/>
  <c r="K22" i="27"/>
  <c r="L21" i="27"/>
  <c r="K21" i="27"/>
  <c r="L20" i="27"/>
  <c r="K20" i="27"/>
  <c r="L19" i="27"/>
  <c r="K19" i="27"/>
  <c r="L18" i="27"/>
  <c r="K18" i="27"/>
  <c r="L17" i="27"/>
  <c r="K17" i="27"/>
  <c r="L16" i="27"/>
  <c r="K16" i="27"/>
  <c r="L15" i="27"/>
  <c r="K15" i="27"/>
  <c r="L14" i="27"/>
  <c r="K14" i="27"/>
  <c r="L13" i="27"/>
  <c r="K13" i="27"/>
  <c r="L12" i="27"/>
  <c r="K12" i="27"/>
  <c r="L11" i="27"/>
  <c r="K11" i="27"/>
  <c r="L10" i="27"/>
  <c r="K10" i="27"/>
  <c r="L9" i="27"/>
  <c r="K9" i="27"/>
  <c r="A9" i="27"/>
  <c r="A10" i="27" s="1"/>
  <c r="L8" i="27"/>
  <c r="K8" i="27"/>
  <c r="A8" i="27"/>
  <c r="A3" i="26"/>
  <c r="K26" i="26"/>
  <c r="K25" i="26"/>
  <c r="L24" i="26"/>
  <c r="K24" i="26"/>
  <c r="L23" i="26"/>
  <c r="K23" i="26"/>
  <c r="L22" i="26"/>
  <c r="K22" i="26"/>
  <c r="L21" i="26"/>
  <c r="K21" i="26"/>
  <c r="L20" i="26"/>
  <c r="K20" i="26"/>
  <c r="L19" i="26"/>
  <c r="K19" i="26"/>
  <c r="L18" i="26"/>
  <c r="K18" i="26"/>
  <c r="L17" i="26"/>
  <c r="K17" i="26"/>
  <c r="L16" i="26"/>
  <c r="K16" i="26"/>
  <c r="L15" i="26"/>
  <c r="K15" i="26"/>
  <c r="L14" i="26"/>
  <c r="K14" i="26"/>
  <c r="L13" i="26"/>
  <c r="K13" i="26"/>
  <c r="L12" i="26"/>
  <c r="K12" i="26"/>
  <c r="L11" i="26"/>
  <c r="K11" i="26"/>
  <c r="L10" i="26"/>
  <c r="K10" i="26"/>
  <c r="L9" i="26"/>
  <c r="K9" i="26"/>
  <c r="A9" i="26"/>
  <c r="A10" i="26" s="1"/>
  <c r="L8" i="26"/>
  <c r="K8" i="26"/>
  <c r="A8" i="26"/>
  <c r="A3" i="25"/>
  <c r="K26" i="25"/>
  <c r="K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K10" i="25"/>
  <c r="A10" i="25"/>
  <c r="L9" i="25"/>
  <c r="K9" i="25"/>
  <c r="A9" i="25"/>
  <c r="L8" i="25"/>
  <c r="K8" i="25"/>
  <c r="A8" i="25"/>
  <c r="A3" i="24"/>
  <c r="K26" i="24"/>
  <c r="K25" i="24"/>
  <c r="L24" i="24"/>
  <c r="K24" i="24"/>
  <c r="L23" i="24"/>
  <c r="K23" i="24"/>
  <c r="L22" i="24"/>
  <c r="K22" i="24"/>
  <c r="L21" i="24"/>
  <c r="K21" i="24"/>
  <c r="L20" i="24"/>
  <c r="K20" i="24"/>
  <c r="L19" i="24"/>
  <c r="K19" i="24"/>
  <c r="L18" i="24"/>
  <c r="K18" i="24"/>
  <c r="L17" i="24"/>
  <c r="K17" i="24"/>
  <c r="L16" i="24"/>
  <c r="K16" i="24"/>
  <c r="L15" i="24"/>
  <c r="K15" i="24"/>
  <c r="L14" i="24"/>
  <c r="K14" i="24"/>
  <c r="L13" i="24"/>
  <c r="K13" i="24"/>
  <c r="L12" i="24"/>
  <c r="K12" i="24"/>
  <c r="L11" i="24"/>
  <c r="K11" i="24"/>
  <c r="L10" i="24"/>
  <c r="K10" i="24"/>
  <c r="L9" i="24"/>
  <c r="K9" i="24"/>
  <c r="A9" i="24"/>
  <c r="A10" i="24" s="1"/>
  <c r="L8" i="24"/>
  <c r="K8" i="24"/>
  <c r="A8" i="24"/>
  <c r="A3" i="23"/>
  <c r="K26" i="23"/>
  <c r="K25" i="23"/>
  <c r="L24" i="23"/>
  <c r="K24" i="23"/>
  <c r="L23" i="23"/>
  <c r="K23" i="23"/>
  <c r="L22" i="23"/>
  <c r="K22" i="23"/>
  <c r="L21" i="23"/>
  <c r="K21" i="23"/>
  <c r="L20" i="23"/>
  <c r="K20" i="23"/>
  <c r="L19" i="23"/>
  <c r="K19" i="23"/>
  <c r="L18" i="23"/>
  <c r="K18" i="23"/>
  <c r="L17" i="23"/>
  <c r="K17" i="23"/>
  <c r="L16" i="23"/>
  <c r="K16" i="23"/>
  <c r="L15" i="23"/>
  <c r="K15" i="23"/>
  <c r="L14" i="23"/>
  <c r="K14" i="23"/>
  <c r="L13" i="23"/>
  <c r="K13" i="23"/>
  <c r="L12" i="23"/>
  <c r="K12" i="23"/>
  <c r="L11" i="23"/>
  <c r="K11" i="23"/>
  <c r="L10" i="23"/>
  <c r="K10" i="23"/>
  <c r="L9" i="23"/>
  <c r="K9" i="23"/>
  <c r="A9" i="23"/>
  <c r="A10" i="23" s="1"/>
  <c r="L8" i="23"/>
  <c r="K8" i="23"/>
  <c r="A8" i="23"/>
  <c r="A3" i="22"/>
  <c r="K26" i="22"/>
  <c r="K25" i="22"/>
  <c r="L24" i="22"/>
  <c r="K24" i="22"/>
  <c r="L23" i="22"/>
  <c r="K23" i="22"/>
  <c r="L22" i="22"/>
  <c r="K22" i="22"/>
  <c r="L21" i="22"/>
  <c r="K21" i="22"/>
  <c r="L20" i="22"/>
  <c r="K20" i="22"/>
  <c r="L19" i="22"/>
  <c r="K19" i="22"/>
  <c r="L18" i="22"/>
  <c r="K18" i="22"/>
  <c r="L17" i="22"/>
  <c r="K17" i="22"/>
  <c r="L16" i="22"/>
  <c r="K16" i="22"/>
  <c r="L15" i="22"/>
  <c r="K15" i="22"/>
  <c r="L14" i="22"/>
  <c r="K14" i="22"/>
  <c r="L13" i="22"/>
  <c r="K13" i="22"/>
  <c r="L12" i="22"/>
  <c r="K12" i="22"/>
  <c r="L11" i="22"/>
  <c r="K11" i="22"/>
  <c r="L10" i="22"/>
  <c r="K10" i="22"/>
  <c r="L9" i="22"/>
  <c r="K9" i="22"/>
  <c r="A9" i="22"/>
  <c r="A10" i="22" s="1"/>
  <c r="L8" i="22"/>
  <c r="K8" i="22"/>
  <c r="A8" i="22"/>
  <c r="A3" i="21"/>
  <c r="A3" i="20"/>
  <c r="K26" i="21"/>
  <c r="K25" i="21"/>
  <c r="L24" i="21"/>
  <c r="K24" i="21"/>
  <c r="L23" i="21"/>
  <c r="K23" i="21"/>
  <c r="L22" i="21"/>
  <c r="K22" i="21"/>
  <c r="L21" i="21"/>
  <c r="K21" i="21"/>
  <c r="L20" i="21"/>
  <c r="K20" i="21"/>
  <c r="L19" i="21"/>
  <c r="K19" i="21"/>
  <c r="L18" i="21"/>
  <c r="K18" i="21"/>
  <c r="L17" i="21"/>
  <c r="K17" i="21"/>
  <c r="L16" i="21"/>
  <c r="K16" i="21"/>
  <c r="L15" i="21"/>
  <c r="K15" i="21"/>
  <c r="L14" i="21"/>
  <c r="K14" i="21"/>
  <c r="L13" i="21"/>
  <c r="K13" i="21"/>
  <c r="L12" i="21"/>
  <c r="K12" i="21"/>
  <c r="L11" i="21"/>
  <c r="K11" i="21"/>
  <c r="L10" i="21"/>
  <c r="K10" i="21"/>
  <c r="L9" i="21"/>
  <c r="K9" i="21"/>
  <c r="A9" i="21"/>
  <c r="A10" i="21" s="1"/>
  <c r="L8" i="21"/>
  <c r="K8" i="21"/>
  <c r="A8" i="21"/>
  <c r="K26" i="20"/>
  <c r="K25" i="20"/>
  <c r="L24" i="20"/>
  <c r="K24" i="20"/>
  <c r="L23" i="20"/>
  <c r="K23" i="20"/>
  <c r="L22" i="20"/>
  <c r="K22" i="20"/>
  <c r="L21" i="20"/>
  <c r="K21" i="20"/>
  <c r="L20" i="20"/>
  <c r="K20" i="20"/>
  <c r="L19" i="20"/>
  <c r="K19" i="20"/>
  <c r="L18" i="20"/>
  <c r="K18" i="20"/>
  <c r="L17" i="20"/>
  <c r="K17" i="20"/>
  <c r="L16" i="20"/>
  <c r="K16" i="20"/>
  <c r="L15" i="20"/>
  <c r="K15" i="20"/>
  <c r="L14" i="20"/>
  <c r="K14" i="20"/>
  <c r="L13" i="20"/>
  <c r="K13" i="20"/>
  <c r="L12" i="20"/>
  <c r="K12" i="20"/>
  <c r="L11" i="20"/>
  <c r="K11" i="20"/>
  <c r="L10" i="20"/>
  <c r="K10" i="20"/>
  <c r="A10" i="20"/>
  <c r="L9" i="20"/>
  <c r="K9" i="20"/>
  <c r="A9" i="20"/>
  <c r="L8" i="20"/>
  <c r="K8" i="20"/>
  <c r="A8" i="20"/>
  <c r="A3" i="19"/>
  <c r="K26" i="19"/>
  <c r="K25" i="19"/>
  <c r="L24" i="19"/>
  <c r="K24" i="19"/>
  <c r="L23" i="19"/>
  <c r="K23" i="19"/>
  <c r="L22" i="19"/>
  <c r="K22" i="19"/>
  <c r="L21" i="19"/>
  <c r="K21" i="19"/>
  <c r="L20" i="19"/>
  <c r="K20" i="19"/>
  <c r="L19" i="19"/>
  <c r="K19" i="19"/>
  <c r="L18" i="19"/>
  <c r="K18" i="19"/>
  <c r="L17" i="19"/>
  <c r="K17" i="19"/>
  <c r="L16" i="19"/>
  <c r="K16" i="19"/>
  <c r="L15" i="19"/>
  <c r="K15" i="19"/>
  <c r="L14" i="19"/>
  <c r="K14" i="19"/>
  <c r="L13" i="19"/>
  <c r="K13" i="19"/>
  <c r="L12" i="19"/>
  <c r="K12" i="19"/>
  <c r="L11" i="19"/>
  <c r="K11" i="19"/>
  <c r="L10" i="19"/>
  <c r="K10" i="19"/>
  <c r="L9" i="19"/>
  <c r="K9" i="19"/>
  <c r="A9" i="19"/>
  <c r="A10" i="19" s="1"/>
  <c r="L8" i="19"/>
  <c r="K8" i="19"/>
  <c r="A8" i="19"/>
  <c r="A3" i="18"/>
  <c r="K26" i="18"/>
  <c r="K25" i="18"/>
  <c r="L24" i="18"/>
  <c r="K24" i="18"/>
  <c r="L23" i="18"/>
  <c r="K23" i="18"/>
  <c r="L22" i="18"/>
  <c r="K22" i="18"/>
  <c r="L21" i="18"/>
  <c r="K21" i="18"/>
  <c r="L20" i="18"/>
  <c r="K20" i="18"/>
  <c r="L19" i="18"/>
  <c r="K19" i="18"/>
  <c r="L18" i="18"/>
  <c r="K18" i="18"/>
  <c r="L17" i="18"/>
  <c r="K17" i="18"/>
  <c r="L16" i="18"/>
  <c r="K16" i="18"/>
  <c r="L15" i="18"/>
  <c r="K15" i="18"/>
  <c r="L14" i="18"/>
  <c r="K14" i="18"/>
  <c r="L13" i="18"/>
  <c r="K13" i="18"/>
  <c r="L12" i="18"/>
  <c r="K12" i="18"/>
  <c r="L11" i="18"/>
  <c r="K11" i="18"/>
  <c r="L10" i="18"/>
  <c r="K10" i="18"/>
  <c r="A10" i="18"/>
  <c r="L9" i="18"/>
  <c r="K9" i="18"/>
  <c r="A9" i="18"/>
  <c r="L8" i="18"/>
  <c r="K8" i="18"/>
  <c r="A8" i="18"/>
  <c r="A3" i="17"/>
  <c r="K26" i="17"/>
  <c r="K25" i="17"/>
  <c r="L24" i="17"/>
  <c r="K24" i="17"/>
  <c r="L23" i="17"/>
  <c r="K23" i="17"/>
  <c r="L22" i="17"/>
  <c r="K22" i="17"/>
  <c r="L21" i="17"/>
  <c r="K21" i="17"/>
  <c r="L20" i="17"/>
  <c r="K20" i="17"/>
  <c r="L19" i="17"/>
  <c r="K19" i="17"/>
  <c r="L18" i="17"/>
  <c r="K18" i="17"/>
  <c r="L17" i="17"/>
  <c r="K17" i="17"/>
  <c r="L16" i="17"/>
  <c r="K16" i="17"/>
  <c r="L15" i="17"/>
  <c r="K15" i="17"/>
  <c r="L14" i="17"/>
  <c r="K14" i="17"/>
  <c r="L13" i="17"/>
  <c r="K13" i="17"/>
  <c r="L12" i="17"/>
  <c r="K12" i="17"/>
  <c r="L11" i="17"/>
  <c r="K11" i="17"/>
  <c r="L10" i="17"/>
  <c r="K10" i="17"/>
  <c r="A10" i="17"/>
  <c r="L9" i="17"/>
  <c r="K9" i="17"/>
  <c r="A9" i="17"/>
  <c r="L8" i="17"/>
  <c r="K8" i="17"/>
  <c r="A8" i="17"/>
  <c r="A3" i="16"/>
  <c r="K26" i="16"/>
  <c r="K25" i="16"/>
  <c r="L24" i="16"/>
  <c r="K24" i="16"/>
  <c r="L23" i="16"/>
  <c r="K23" i="16"/>
  <c r="L22" i="16"/>
  <c r="K22" i="16"/>
  <c r="L21" i="16"/>
  <c r="K21" i="16"/>
  <c r="L20" i="16"/>
  <c r="K20" i="16"/>
  <c r="L19" i="16"/>
  <c r="K19" i="16"/>
  <c r="L18" i="16"/>
  <c r="K18" i="16"/>
  <c r="L17" i="16"/>
  <c r="K17" i="16"/>
  <c r="L16" i="16"/>
  <c r="K16" i="16"/>
  <c r="L15" i="16"/>
  <c r="K15" i="16"/>
  <c r="L14" i="16"/>
  <c r="K14" i="16"/>
  <c r="L13" i="16"/>
  <c r="K13" i="16"/>
  <c r="L12" i="16"/>
  <c r="K12" i="16"/>
  <c r="L11" i="16"/>
  <c r="K11" i="16"/>
  <c r="L10" i="16"/>
  <c r="K10" i="16"/>
  <c r="L9" i="16"/>
  <c r="K9" i="16"/>
  <c r="A9" i="16"/>
  <c r="A10" i="16" s="1"/>
  <c r="L8" i="16"/>
  <c r="K8" i="16"/>
  <c r="A8" i="16"/>
  <c r="A3" i="15" l="1"/>
  <c r="K26" i="15"/>
  <c r="K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K11" i="15"/>
  <c r="A10" i="15"/>
  <c r="L9" i="15"/>
  <c r="K9" i="15"/>
  <c r="A9" i="15"/>
  <c r="L8" i="15"/>
  <c r="K8" i="15"/>
  <c r="A8" i="15"/>
  <c r="A3" i="2"/>
  <c r="K13" i="15" l="1"/>
  <c r="K15" i="15"/>
  <c r="K17" i="15"/>
  <c r="K19" i="15"/>
  <c r="K21" i="15"/>
  <c r="K23" i="15"/>
  <c r="K10" i="15"/>
  <c r="K12" i="15"/>
  <c r="K14" i="15"/>
  <c r="K16" i="15"/>
  <c r="K18" i="15"/>
  <c r="K20" i="15"/>
  <c r="K22" i="15"/>
  <c r="K24" i="15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K26" i="2"/>
  <c r="K25" i="2"/>
  <c r="K9" i="2"/>
  <c r="K8" i="2"/>
  <c r="J10" i="2" l="1"/>
  <c r="I10" i="2"/>
  <c r="A8" i="2"/>
  <c r="A9" i="2" s="1"/>
  <c r="A10" i="2" s="1"/>
  <c r="K21" i="2" l="1"/>
  <c r="K17" i="2"/>
  <c r="K13" i="2"/>
  <c r="K24" i="2"/>
  <c r="K20" i="2"/>
  <c r="K16" i="2"/>
  <c r="K12" i="2"/>
  <c r="K23" i="2"/>
  <c r="K19" i="2"/>
  <c r="K15" i="2"/>
  <c r="K11" i="2"/>
  <c r="K22" i="2"/>
  <c r="K18" i="2"/>
  <c r="K14" i="2"/>
  <c r="K10" i="2"/>
</calcChain>
</file>

<file path=xl/sharedStrings.xml><?xml version="1.0" encoding="utf-8"?>
<sst xmlns="http://schemas.openxmlformats.org/spreadsheetml/2006/main" count="836" uniqueCount="69">
  <si>
    <t>Nazwa zadania</t>
  </si>
  <si>
    <t>Liczba</t>
  </si>
  <si>
    <t>x</t>
  </si>
  <si>
    <t>Zadania ogółem</t>
  </si>
  <si>
    <t>Odsetek</t>
  </si>
  <si>
    <t>L.p.</t>
  </si>
  <si>
    <t>% wykorzystania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</si>
  <si>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</si>
  <si>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</si>
  <si>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</si>
  <si>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</si>
  <si>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</si>
  <si>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</si>
  <si>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</si>
  <si>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</si>
  <si>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</si>
  <si>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</si>
  <si>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</si>
  <si>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</si>
  <si>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</si>
  <si>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</si>
  <si>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Prowadzenie rehabilitacji osób niepełnosprawnych w różnych typach placówek</t>
  </si>
  <si>
    <t>Zadania zlecane fundacjom oraz organizacjom pozarządowym ogółem, w tym:</t>
  </si>
  <si>
    <t>Działanie i/lub tworzenie zakładów aktywności zawodowej</t>
  </si>
  <si>
    <t>Dofinansowanie robót budowlanych, dotyczących obiektów służących rehabilitacji, w związku z potrzebami osób niepełnosprawnych</t>
  </si>
  <si>
    <t>Organizowanie i prowadzenie szkoleń, kursów, warsztatów, grup środowiskowego wsparcia oraz zespołów aktywności społecznej</t>
  </si>
  <si>
    <t>Organizowanie i prowadzenie szkoleń, kursów i warsztatów dla członków rodzin osób niepełnosprawnych, opiekunów, kadry i wolontariuszy</t>
  </si>
  <si>
    <t>Prowadzenie poradnictwa psychologicznego, społeczno-prawnego oraz udzielanie informacji na temat przysługujących uprawnień, dostępnych usług, sprzętu rehabilitacyjnego i pomocy technicznej</t>
  </si>
  <si>
    <t>Organizowanie i prowadzenie zintegrowanych działań na rzecz włączania osób niepełnosprawnych w rynek pracy</t>
  </si>
  <si>
    <t>Zakup, szkolenie i utrzymanie psów asystujących w trakcie szkolenia</t>
  </si>
  <si>
    <t>Utrzymanie psów asystujących</t>
  </si>
  <si>
    <t>Organizowanie i prowadzenie szkoleń dla tłumaczy języka migowego oraz tłumaczy-przewodników</t>
  </si>
  <si>
    <t>Organizowanie lokalnych, regionalnych i ogólnopolskich imprez kulturalnych, sportowych, turystycznych i rekreacyjnych</t>
  </si>
  <si>
    <t>Promowanie aktywności osób niepełnosprawnych w różnych dziedzinach życia społecznego i zawodowego</t>
  </si>
  <si>
    <t>Prowadzenie kampanii informacyjnych na rzecz integracji osób niepełnosprawnych i przeciwdziałaniu ich dyskryminacji</t>
  </si>
  <si>
    <t>Opracowywanie lub wydawanie publikacji, wydawnictw ciągłych oraz wydawnictw zwartych, stanowiących zamkniętą całość</t>
  </si>
  <si>
    <t>Świadczenie usług wspierających, które mają na celu umożliwienie lub wspomaganie niezależnego życia osób niepełnosprawnych</t>
  </si>
  <si>
    <t>Środki Funduszu wg algorytmu</t>
  </si>
  <si>
    <t>* Kwoty nie zawierają kosztów obsługi realizowanych zadań</t>
  </si>
  <si>
    <t>dolnośląskiego</t>
  </si>
  <si>
    <t>kujawsko-pomorskiego</t>
  </si>
  <si>
    <t>lubelskiego</t>
  </si>
  <si>
    <t>lubuskiego</t>
  </si>
  <si>
    <t>łódzkiego</t>
  </si>
  <si>
    <t>małopolskiego</t>
  </si>
  <si>
    <t>mazowieckiego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</si>
  <si>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</si>
  <si>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</si>
  <si>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</si>
  <si>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</si>
  <si>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</si>
  <si>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</si>
  <si>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</si>
  <si>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</si>
  <si>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</si>
  <si>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Prowadzenie grupowych i indywidualnych zajęć usprawniających</t>
  </si>
  <si>
    <t>Kwota* [zł]</t>
  </si>
  <si>
    <t xml:space="preserve">Struktura wydatków województwa </t>
  </si>
  <si>
    <t xml:space="preserve"> na rehabilitację zawodową i społeczną osób niepełnosprawnych ze środków PFRON w 2016 roku</t>
  </si>
  <si>
    <t>Dane województwa</t>
  </si>
  <si>
    <t>Odsetek woj. razem</t>
  </si>
  <si>
    <t>liczba zaz</t>
  </si>
  <si>
    <t>liczba realizowanych umów</t>
  </si>
  <si>
    <t>liczba wypłaconych dofinansowań</t>
  </si>
  <si>
    <t>Michał Gadomski, Departament ds. Finansowych PFRON 13.02.2017 r.</t>
  </si>
  <si>
    <t>Nr woj.</t>
  </si>
  <si>
    <t>Województwo</t>
  </si>
  <si>
    <t>Samorządy wojewódzkie ogółem</t>
  </si>
  <si>
    <t>Struktura wydatków ogółem na rehabilitację zawodową i społeczną osób niepełnosprawnych ze środków PFRON w 2016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</si>
</sst>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name val="Arial CE"/>
      <charset val="238"/>
    </font>
    <font>
      <sz val="7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12" fillId="4" borderId="6" xfId="0" applyNumberFormat="1" applyFont="1" applyFill="1" applyBorder="1" applyAlignment="1">
      <alignment horizontal="right" vertical="center"/>
    </xf>
    <xf numFmtId="3" fontId="12" fillId="5" borderId="6" xfId="0" applyNumberFormat="1" applyFont="1" applyFill="1" applyBorder="1" applyAlignment="1">
      <alignment horizontal="right" vertical="center"/>
    </xf>
    <xf numFmtId="3" fontId="12" fillId="6" borderId="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3" fontId="6" fillId="4" borderId="5" xfId="0" applyNumberFormat="1" applyFont="1" applyFill="1" applyBorder="1" applyAlignment="1">
      <alignment horizontal="right" vertical="center" wrapText="1"/>
    </xf>
    <xf numFmtId="3" fontId="6" fillId="5" borderId="5" xfId="0" applyNumberFormat="1" applyFont="1" applyFill="1" applyBorder="1" applyAlignment="1">
      <alignment horizontal="right" vertical="center" wrapText="1"/>
    </xf>
    <xf numFmtId="3" fontId="6" fillId="6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5" xfId="0" applyBorder="1"/>
    <xf numFmtId="4" fontId="6" fillId="3" borderId="5" xfId="0" applyNumberFormat="1" applyFont="1" applyFill="1" applyBorder="1" applyAlignment="1">
      <alignment horizontal="right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0" fontId="10" fillId="0" borderId="5" xfId="2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_Arkusz3" xfId="1"/>
    <cellStyle name="Normalny_Arkusz4" xfId="2"/>
  </cellStyles>
  <dxfs count="0"/>
  <tableStyles count="0" defaultTableStyle="TableStyleMedium9" defaultPivotStyle="PivotStyleLight16"/>
  <colors>
    <mruColors>
      <color rgb="FFFFFFCC"/>
      <color rgb="FFCCFFCC"/>
      <color rgb="FFFFCCFF"/>
      <color rgb="FFCCFFFF"/>
      <color rgb="FFCCECFF"/>
      <color rgb="FFFFFF99"/>
      <color rgb="FFFFD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0"/>
  <sheetViews>
    <sheetView workbookViewId="0">
      <selection activeCell="A17" sqref="A17"/>
    </sheetView>
  </sheetViews>
  <sheetFormatPr defaultRowHeight="12.75" x14ac:dyDescent="0.2"/>
  <cols>
    <col min="1" max="1" width="7" customWidth="1"/>
    <col min="2" max="2" width="22.28515625" customWidth="1"/>
  </cols>
  <sheetData>
    <row r="1" spans="1:2" x14ac:dyDescent="0.2">
      <c r="A1" s="40" t="s">
        <v>65</v>
      </c>
      <c r="B1" s="40" t="s">
        <v>66</v>
      </c>
    </row>
    <row r="2" spans="1:2" x14ac:dyDescent="0.2">
      <c r="A2" s="40">
        <v>1</v>
      </c>
      <c r="B2" s="41" t="s">
        <v>39</v>
      </c>
    </row>
    <row r="3" spans="1:2" x14ac:dyDescent="0.2">
      <c r="A3" s="40">
        <v>2</v>
      </c>
      <c r="B3" s="41" t="s">
        <v>40</v>
      </c>
    </row>
    <row r="4" spans="1:2" x14ac:dyDescent="0.2">
      <c r="A4" s="40">
        <v>3</v>
      </c>
      <c r="B4" s="41" t="s">
        <v>41</v>
      </c>
    </row>
    <row r="5" spans="1:2" x14ac:dyDescent="0.2">
      <c r="A5" s="40">
        <v>4</v>
      </c>
      <c r="B5" s="41" t="s">
        <v>42</v>
      </c>
    </row>
    <row r="6" spans="1:2" x14ac:dyDescent="0.2">
      <c r="A6" s="40">
        <v>5</v>
      </c>
      <c r="B6" s="41" t="s">
        <v>43</v>
      </c>
    </row>
    <row r="7" spans="1:2" x14ac:dyDescent="0.2">
      <c r="A7" s="40">
        <v>6</v>
      </c>
      <c r="B7" s="41" t="s">
        <v>44</v>
      </c>
    </row>
    <row r="8" spans="1:2" x14ac:dyDescent="0.2">
      <c r="A8" s="40">
        <v>7</v>
      </c>
      <c r="B8" s="41" t="s">
        <v>45</v>
      </c>
    </row>
    <row r="9" spans="1:2" x14ac:dyDescent="0.2">
      <c r="A9" s="40">
        <v>8</v>
      </c>
      <c r="B9" s="41" t="s">
        <v>46</v>
      </c>
    </row>
    <row r="10" spans="1:2" x14ac:dyDescent="0.2">
      <c r="A10" s="40">
        <v>9</v>
      </c>
      <c r="B10" s="41" t="s">
        <v>47</v>
      </c>
    </row>
    <row r="11" spans="1:2" x14ac:dyDescent="0.2">
      <c r="A11" s="40">
        <v>10</v>
      </c>
      <c r="B11" s="41" t="s">
        <v>48</v>
      </c>
    </row>
    <row r="12" spans="1:2" x14ac:dyDescent="0.2">
      <c r="A12" s="40">
        <v>11</v>
      </c>
      <c r="B12" s="41" t="s">
        <v>49</v>
      </c>
    </row>
    <row r="13" spans="1:2" x14ac:dyDescent="0.2">
      <c r="A13" s="40">
        <v>12</v>
      </c>
      <c r="B13" s="41" t="s">
        <v>50</v>
      </c>
    </row>
    <row r="14" spans="1:2" x14ac:dyDescent="0.2">
      <c r="A14" s="40">
        <v>13</v>
      </c>
      <c r="B14" s="41" t="s">
        <v>51</v>
      </c>
    </row>
    <row r="15" spans="1:2" x14ac:dyDescent="0.2">
      <c r="A15" s="40">
        <v>14</v>
      </c>
      <c r="B15" s="41" t="s">
        <v>52</v>
      </c>
    </row>
    <row r="16" spans="1:2" x14ac:dyDescent="0.2">
      <c r="A16" s="40">
        <v>15</v>
      </c>
      <c r="B16" s="41" t="s">
        <v>53</v>
      </c>
    </row>
    <row r="17" spans="1:2" x14ac:dyDescent="0.2">
      <c r="A17" s="40">
        <v>16</v>
      </c>
      <c r="B17" s="41" t="s">
        <v>54</v>
      </c>
    </row>
    <row r="19" spans="1:2" hidden="1" x14ac:dyDescent="0.2">
      <c r="B19" t="s">
        <v>57</v>
      </c>
    </row>
    <row r="20" spans="1:2" hidden="1" x14ac:dyDescent="0.2">
      <c r="B20" t="s">
        <v>58</v>
      </c>
    </row>
  </sheetData>
  <sheetProtection password="C3ED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XFB68"/>
  <sheetViews>
    <sheetView zoomScaleNormal="100" workbookViewId="0">
      <selection activeCell="A2" sqref="A2:L2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CONCATENATE(lista!B19,lista!B9,lista!B20)</f>
        <v>Struktura wydatków województwa opolskiego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2072000</v>
      </c>
      <c r="J8" s="33">
        <v>2</v>
      </c>
      <c r="K8" s="20">
        <f>I8/I25*100</f>
        <v>58.474218006108181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36750</v>
      </c>
      <c r="J9" s="34">
        <v>1</v>
      </c>
      <c r="K9" s="20">
        <f>I9/I25*100</f>
        <v>1.0371271774732027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1434692</v>
      </c>
      <c r="J10" s="35">
        <v>54</v>
      </c>
      <c r="K10" s="20">
        <f>I10/I25*100</f>
        <v>40.48865481641861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62071</v>
      </c>
      <c r="J11" s="44">
        <v>2</v>
      </c>
      <c r="K11" s="21">
        <f>I11/I10*100</f>
        <v>4.3264338269119778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235242</v>
      </c>
      <c r="J12" s="44">
        <v>12</v>
      </c>
      <c r="K12" s="21">
        <f>I12/I10*100</f>
        <v>16.396690021272857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140677</v>
      </c>
      <c r="J13" s="44">
        <v>7</v>
      </c>
      <c r="K13" s="21">
        <f>I13/I10*100</f>
        <v>9.805379830653548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16860</v>
      </c>
      <c r="J14" s="44">
        <v>1</v>
      </c>
      <c r="K14" s="21">
        <f>I14/I10*100</f>
        <v>1.1751651225489512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422520</v>
      </c>
      <c r="J15" s="44">
        <v>11</v>
      </c>
      <c r="K15" s="21">
        <f>I15/I10*100</f>
        <v>29.450223462596846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384592</v>
      </c>
      <c r="J20" s="44">
        <v>14</v>
      </c>
      <c r="K20" s="21">
        <f>I20/I10*100</f>
        <v>26.806589846461819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155210</v>
      </c>
      <c r="J21" s="44">
        <v>6</v>
      </c>
      <c r="K21" s="21">
        <f>I21/I10*100</f>
        <v>10.818349861851882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17520</v>
      </c>
      <c r="J22" s="44">
        <v>1</v>
      </c>
      <c r="K22" s="21">
        <f>I22/I10*100</f>
        <v>1.2211680277021131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3543442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3549692</v>
      </c>
      <c r="J26" s="25" t="s">
        <v>6</v>
      </c>
      <c r="K26" s="66">
        <f>I25/I26*100</f>
        <v>99.823928385899393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XFB68"/>
  <sheetViews>
    <sheetView zoomScaleNormal="100" workbookViewId="0">
      <selection activeCell="A2" sqref="A2:L2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CONCATENATE(lista!B19,lista!B10,lista!B20)</f>
        <v>Struktura wydatków województwa podkarpackiego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9443729</v>
      </c>
      <c r="J8" s="33">
        <v>13</v>
      </c>
      <c r="K8" s="20">
        <f>I8/I25*100</f>
        <v>86.137266646727923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1459932</v>
      </c>
      <c r="J9" s="34">
        <v>5</v>
      </c>
      <c r="K9" s="20">
        <f>I9/I25*100</f>
        <v>13.316196596714159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59920</v>
      </c>
      <c r="J10" s="35">
        <v>8</v>
      </c>
      <c r="K10" s="20">
        <f>I10/I25*100</f>
        <v>0.54653675655791667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0</v>
      </c>
      <c r="J11" s="44">
        <v>0</v>
      </c>
      <c r="K11" s="21">
        <f>I11/I10*100</f>
        <v>0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0</v>
      </c>
      <c r="J12" s="44">
        <v>0</v>
      </c>
      <c r="K12" s="21">
        <f>I12/I10*100</f>
        <v>0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7540</v>
      </c>
      <c r="J13" s="44">
        <v>1</v>
      </c>
      <c r="K13" s="21">
        <f>I13/I10*100</f>
        <v>12.583444592790388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f>I14/I10*100</f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8680</v>
      </c>
      <c r="J15" s="44">
        <v>1</v>
      </c>
      <c r="K15" s="21">
        <f>I15/I10*100</f>
        <v>14.485981308411214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43700</v>
      </c>
      <c r="J20" s="44">
        <v>6</v>
      </c>
      <c r="K20" s="21">
        <f>I20/I10*100</f>
        <v>72.930574098798388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0</v>
      </c>
      <c r="J22" s="44">
        <v>0</v>
      </c>
      <c r="K22" s="21">
        <f>I22/I10*100</f>
        <v>0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10963581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10965133</v>
      </c>
      <c r="J26" s="25" t="s">
        <v>6</v>
      </c>
      <c r="K26" s="66">
        <f>I25/I26*100</f>
        <v>99.985846044913444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XFB68"/>
  <sheetViews>
    <sheetView zoomScaleNormal="100" workbookViewId="0">
      <selection activeCell="A2" sqref="A2:L2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CONCATENATE(lista!B19,lista!B11,lista!B20)</f>
        <v>Struktura wydatków województwa podlaskiego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1963075</v>
      </c>
      <c r="J8" s="33">
        <v>4</v>
      </c>
      <c r="K8" s="20">
        <f>I8/I25*100</f>
        <v>49.807728707184879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1880469</v>
      </c>
      <c r="J9" s="34">
        <v>9</v>
      </c>
      <c r="K9" s="20">
        <f>I9/I25*100</f>
        <v>47.711824456157423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97762</v>
      </c>
      <c r="J10" s="35">
        <v>11</v>
      </c>
      <c r="K10" s="20">
        <f>I10/I25*100</f>
        <v>2.4804468366576966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0</v>
      </c>
      <c r="J11" s="44">
        <v>0</v>
      </c>
      <c r="K11" s="21">
        <f>I11/I10*100</f>
        <v>0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15000</v>
      </c>
      <c r="J12" s="44">
        <v>2</v>
      </c>
      <c r="K12" s="21">
        <f>I12/I10*100</f>
        <v>15.343384955299605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26605</v>
      </c>
      <c r="J13" s="44">
        <v>3</v>
      </c>
      <c r="K13" s="21">
        <f>I13/I10*100</f>
        <v>27.214050449049733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f>I14/I10*100</f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24000</v>
      </c>
      <c r="J15" s="44">
        <v>2</v>
      </c>
      <c r="K15" s="21">
        <f>I15/I10*100</f>
        <v>24.54941592847937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23157</v>
      </c>
      <c r="J19" s="44">
        <v>3</v>
      </c>
      <c r="K19" s="21">
        <f>I19/I10*100</f>
        <v>23.687117693991532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0</v>
      </c>
      <c r="J20" s="44">
        <v>0</v>
      </c>
      <c r="K20" s="21">
        <f>I20/I10*100</f>
        <v>0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0</v>
      </c>
      <c r="J22" s="44">
        <v>0</v>
      </c>
      <c r="K22" s="21">
        <f>I22/I10*100</f>
        <v>0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9000</v>
      </c>
      <c r="J23" s="44">
        <v>1</v>
      </c>
      <c r="K23" s="21">
        <f>I23/I10*100</f>
        <v>9.2060309731797627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3941306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4008302</v>
      </c>
      <c r="J26" s="25" t="s">
        <v>6</v>
      </c>
      <c r="K26" s="66">
        <f>I25/I26*100</f>
        <v>98.32856905492649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XFB68"/>
  <sheetViews>
    <sheetView zoomScaleNormal="100" workbookViewId="0">
      <selection activeCell="A2" sqref="A2:L2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CONCATENATE(lista!B19,lista!B12,lista!B20)</f>
        <v>Struktura wydatków województwa pomorskiego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2146000</v>
      </c>
      <c r="J8" s="33">
        <v>2</v>
      </c>
      <c r="K8" s="20">
        <f>I8/I25*100</f>
        <v>30.096695099582053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3991376</v>
      </c>
      <c r="J9" s="34">
        <v>14</v>
      </c>
      <c r="K9" s="20">
        <f>I9/I25*100</f>
        <v>55.977272367096653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992975</v>
      </c>
      <c r="J10" s="35">
        <v>60</v>
      </c>
      <c r="K10" s="20">
        <f>I10/I25*100</f>
        <v>13.926032533321292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112640</v>
      </c>
      <c r="J11" s="44">
        <v>5</v>
      </c>
      <c r="K11" s="21">
        <f>I11/I10*100</f>
        <v>11.343689418162592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0</v>
      </c>
      <c r="J12" s="44">
        <v>0</v>
      </c>
      <c r="K12" s="21">
        <f>I12/I10*100</f>
        <v>0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0</v>
      </c>
      <c r="J13" s="44">
        <v>0</v>
      </c>
      <c r="K13" s="21">
        <f>I13/I10*100</f>
        <v>0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f>I14/I10*100</f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294584</v>
      </c>
      <c r="J15" s="44">
        <v>14</v>
      </c>
      <c r="K15" s="21">
        <f>I15/I10*100</f>
        <v>29.666809335582467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565751</v>
      </c>
      <c r="J20" s="44">
        <v>40</v>
      </c>
      <c r="K20" s="21">
        <f>I20/I10*100</f>
        <v>56.975351846723235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20000</v>
      </c>
      <c r="J22" s="44">
        <v>1</v>
      </c>
      <c r="K22" s="21">
        <f>I22/I10*100</f>
        <v>2.0141493995317101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7130351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7137376</v>
      </c>
      <c r="J26" s="25" t="s">
        <v>6</v>
      </c>
      <c r="K26" s="66">
        <f>I25/I26*100</f>
        <v>99.901574472186979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XFB68"/>
  <sheetViews>
    <sheetView zoomScaleNormal="100" workbookViewId="0">
      <selection activeCell="A2" sqref="A2:L2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CONCATENATE(lista!B19,lista!B13,lista!B20)</f>
        <v>Struktura wydatków województwa śląskiego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10683480</v>
      </c>
      <c r="J8" s="33">
        <v>13</v>
      </c>
      <c r="K8" s="20">
        <f>I8/I25*100</f>
        <v>60.848404972565909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6874055</v>
      </c>
      <c r="J9" s="34">
        <v>22</v>
      </c>
      <c r="K9" s="20">
        <f>I9/I25*100</f>
        <v>39.151595027434091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0</v>
      </c>
      <c r="J10" s="35">
        <v>0</v>
      </c>
      <c r="K10" s="20">
        <f>I10/I25*100</f>
        <v>0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0</v>
      </c>
      <c r="J11" s="44">
        <v>0</v>
      </c>
      <c r="K11" s="21">
        <v>0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0</v>
      </c>
      <c r="J12" s="44">
        <v>0</v>
      </c>
      <c r="K12" s="21">
        <v>0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0</v>
      </c>
      <c r="J13" s="44">
        <v>0</v>
      </c>
      <c r="K13" s="21">
        <v>0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0</v>
      </c>
      <c r="J15" s="44">
        <v>0</v>
      </c>
      <c r="K15" s="21">
        <v>0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0</v>
      </c>
      <c r="J20" s="44">
        <v>0</v>
      </c>
      <c r="K20" s="21">
        <v>0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0</v>
      </c>
      <c r="J22" s="44">
        <v>0</v>
      </c>
      <c r="K22" s="21">
        <v>0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17557535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17571852</v>
      </c>
      <c r="J26" s="25" t="s">
        <v>6</v>
      </c>
      <c r="K26" s="66">
        <f>I25/I26*100</f>
        <v>99.918523101605899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XFB68"/>
  <sheetViews>
    <sheetView zoomScaleNormal="100" workbookViewId="0">
      <selection activeCell="A2" sqref="A2:L2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CONCATENATE(lista!B19,lista!B14,lista!B20)</f>
        <v>Struktura wydatków województwa świętokrzyskiego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3750653</v>
      </c>
      <c r="J8" s="33">
        <v>4</v>
      </c>
      <c r="K8" s="20">
        <f>I8/I25*100</f>
        <v>61.563422264679915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1883300</v>
      </c>
      <c r="J9" s="34">
        <v>7</v>
      </c>
      <c r="K9" s="20">
        <f>I9/I25*100</f>
        <v>30.912588594858459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458387</v>
      </c>
      <c r="J10" s="35">
        <v>41</v>
      </c>
      <c r="K10" s="20">
        <f>I10/I25*100</f>
        <v>7.5239891404616284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0</v>
      </c>
      <c r="J11" s="44">
        <v>0</v>
      </c>
      <c r="K11" s="21">
        <f>I11/I10*100</f>
        <v>0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113103</v>
      </c>
      <c r="J12" s="44">
        <v>11</v>
      </c>
      <c r="K12" s="21">
        <f>I12/I10*100</f>
        <v>24.674129065614864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8975</v>
      </c>
      <c r="J13" s="44">
        <v>1</v>
      </c>
      <c r="K13" s="21">
        <f>I13/I10*100</f>
        <v>1.9579525597366416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f>I14/I10*100</f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135170</v>
      </c>
      <c r="J15" s="44">
        <v>9</v>
      </c>
      <c r="K15" s="21">
        <f>I15/I10*100</f>
        <v>29.488183565415248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25779</v>
      </c>
      <c r="J16" s="44">
        <v>2</v>
      </c>
      <c r="K16" s="21">
        <f>I16/I10*100</f>
        <v>5.6238505891310178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175360</v>
      </c>
      <c r="J20" s="44">
        <v>18</v>
      </c>
      <c r="K20" s="21">
        <f>I20/I10*100</f>
        <v>38.255884220102224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0</v>
      </c>
      <c r="J22" s="44">
        <v>0</v>
      </c>
      <c r="K22" s="21">
        <f>I22/I10*100</f>
        <v>0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6092340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6100653</v>
      </c>
      <c r="J26" s="25" t="s">
        <v>6</v>
      </c>
      <c r="K26" s="66">
        <f>I25/I26*100</f>
        <v>99.863735898435792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XFB68"/>
  <sheetViews>
    <sheetView zoomScaleNormal="100"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CONCATENATE(lista!B19,lista!B15,lista!B20)</f>
        <v>Struktura wydatków województwa warmińsko-mazurskiego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4536826</v>
      </c>
      <c r="J8" s="33">
        <v>8</v>
      </c>
      <c r="K8" s="20">
        <f>I8/I25*100</f>
        <v>55.236054005084057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3477000</v>
      </c>
      <c r="J9" s="34">
        <v>6</v>
      </c>
      <c r="K9" s="20">
        <f>I9/I25*100</f>
        <v>42.332626328555968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199697</v>
      </c>
      <c r="J10" s="35">
        <v>10</v>
      </c>
      <c r="K10" s="20">
        <f>I10/I25*100</f>
        <v>2.4313196663599776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0</v>
      </c>
      <c r="J11" s="44">
        <v>0</v>
      </c>
      <c r="K11" s="21">
        <f>I11/I10*100</f>
        <v>0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0</v>
      </c>
      <c r="J12" s="44">
        <v>0</v>
      </c>
      <c r="K12" s="21">
        <f>I12/I10*100</f>
        <v>0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81840</v>
      </c>
      <c r="J13" s="44">
        <v>5</v>
      </c>
      <c r="K13" s="21">
        <f>I13/I10*100</f>
        <v>40.982087863112618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f>I14/I10*100</f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117857</v>
      </c>
      <c r="J15" s="44">
        <v>5</v>
      </c>
      <c r="K15" s="21">
        <f>I15/I10*100</f>
        <v>59.017912136887382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0</v>
      </c>
      <c r="J20" s="44">
        <v>0</v>
      </c>
      <c r="K20" s="21">
        <f>I20/I10*100</f>
        <v>0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0</v>
      </c>
      <c r="J22" s="44">
        <v>0</v>
      </c>
      <c r="K22" s="21">
        <f>I22/I10*100</f>
        <v>0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8213523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8213826</v>
      </c>
      <c r="J26" s="25" t="s">
        <v>6</v>
      </c>
      <c r="K26" s="66">
        <f>I25/I26*100</f>
        <v>99.996311097897618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XFB68"/>
  <sheetViews>
    <sheetView zoomScaleNormal="100" workbookViewId="0">
      <selection activeCell="B12" sqref="B12:H12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CONCATENATE(lista!B19,lista!B16,lista!B20)</f>
        <v>Struktura wydatków województwa wielkopolskiego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9374364</v>
      </c>
      <c r="J8" s="33">
        <v>9</v>
      </c>
      <c r="K8" s="20">
        <f>I8/I25*100</f>
        <v>66.485629087148894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741399</v>
      </c>
      <c r="J9" s="34">
        <v>5</v>
      </c>
      <c r="K9" s="20">
        <f>I9/I25*100</f>
        <v>5.2582104684203754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3984072</v>
      </c>
      <c r="J10" s="35">
        <v>72</v>
      </c>
      <c r="K10" s="20">
        <f>I10/I25*100</f>
        <v>28.256160444430733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2366419</v>
      </c>
      <c r="J11" s="44">
        <v>38</v>
      </c>
      <c r="K11" s="21">
        <f>I11/I10*100</f>
        <v>59.396993829428787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588847</v>
      </c>
      <c r="J12" s="44">
        <v>12</v>
      </c>
      <c r="K12" s="21">
        <f>I12/I10*100</f>
        <v>14.780029075779755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450964</v>
      </c>
      <c r="J13" s="44">
        <v>11</v>
      </c>
      <c r="K13" s="21">
        <f>I13/I10*100</f>
        <v>11.319172946673655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f>I14/I10*100</f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0</v>
      </c>
      <c r="J15" s="44">
        <v>0</v>
      </c>
      <c r="K15" s="21">
        <f>I15/I10*100</f>
        <v>0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155000</v>
      </c>
      <c r="J16" s="44">
        <v>4</v>
      </c>
      <c r="K16" s="21">
        <f>I16/I10*100</f>
        <v>3.8904919389007024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40000</v>
      </c>
      <c r="J17" s="44">
        <v>1</v>
      </c>
      <c r="K17" s="21">
        <f>I17/I10*100</f>
        <v>1.0039979197163102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0</v>
      </c>
      <c r="J20" s="44">
        <v>0</v>
      </c>
      <c r="K20" s="21">
        <f>I20/I10*100</f>
        <v>0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382842</v>
      </c>
      <c r="J21" s="44">
        <v>6</v>
      </c>
      <c r="K21" s="21">
        <f>I21/I10*100</f>
        <v>9.6093142895007926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0</v>
      </c>
      <c r="J22" s="44">
        <v>0</v>
      </c>
      <c r="K22" s="21">
        <f>I22/I10*100</f>
        <v>0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14099835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14215132</v>
      </c>
      <c r="J26" s="25" t="s">
        <v>6</v>
      </c>
      <c r="K26" s="66">
        <f>I25/I26*100</f>
        <v>99.188913616841546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XFB68"/>
  <sheetViews>
    <sheetView zoomScaleNormal="100" workbookViewId="0">
      <selection activeCell="B13" sqref="B13:H13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CONCATENATE(lista!B19,lista!B17,lista!B20)</f>
        <v>Struktura wydatków województwa zachodniopomorskiego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6196582</v>
      </c>
      <c r="J8" s="33">
        <v>4</v>
      </c>
      <c r="K8" s="20">
        <f>I8/I25*100</f>
        <v>79.303804612549769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617144</v>
      </c>
      <c r="J9" s="34">
        <v>3</v>
      </c>
      <c r="K9" s="20">
        <f>I9/I25*100</f>
        <v>7.8982037506818132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1000000</v>
      </c>
      <c r="J10" s="35">
        <v>29</v>
      </c>
      <c r="K10" s="20">
        <f>I10/I25*100</f>
        <v>12.797991636768424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275000</v>
      </c>
      <c r="J11" s="44">
        <v>4</v>
      </c>
      <c r="K11" s="21">
        <f>I11/I10*100</f>
        <v>27.500000000000004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77000</v>
      </c>
      <c r="J12" s="44">
        <v>2</v>
      </c>
      <c r="K12" s="21">
        <f>I12/I10*100</f>
        <v>7.7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32991</v>
      </c>
      <c r="J13" s="44">
        <v>2</v>
      </c>
      <c r="K13" s="21">
        <f>I13/I10*100</f>
        <v>3.2991000000000001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f>I14/I10*100</f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159339</v>
      </c>
      <c r="J15" s="44">
        <v>5</v>
      </c>
      <c r="K15" s="21">
        <f>I15/I10*100</f>
        <v>15.933900000000001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102370</v>
      </c>
      <c r="J20" s="44">
        <v>9</v>
      </c>
      <c r="K20" s="21">
        <f>I20/I10*100</f>
        <v>10.237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272000</v>
      </c>
      <c r="J22" s="44">
        <v>3</v>
      </c>
      <c r="K22" s="21">
        <f>I22/I10*100</f>
        <v>27.200000000000003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81300</v>
      </c>
      <c r="J23" s="44">
        <v>4</v>
      </c>
      <c r="K23" s="21">
        <f>I23/I10*100</f>
        <v>8.129999999999999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7813726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7815210</v>
      </c>
      <c r="J26" s="25" t="s">
        <v>6</v>
      </c>
      <c r="K26" s="66">
        <f>I25/I26*100</f>
        <v>99.981011386770163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XFA68"/>
  <sheetViews>
    <sheetView tabSelected="1" zoomScaleNormal="100" workbookViewId="0">
      <selection activeCell="B16" sqref="B16:H16"/>
    </sheetView>
  </sheetViews>
  <sheetFormatPr defaultColWidth="0" defaultRowHeight="12.75" zeroHeight="1" x14ac:dyDescent="0.2"/>
  <cols>
    <col min="1" max="1" width="2.7109375" style="1" customWidth="1"/>
    <col min="2" max="2" width="13.85546875" style="37" customWidth="1"/>
    <col min="3" max="3" width="2.7109375" style="37" customWidth="1"/>
    <col min="4" max="4" width="7.7109375" style="37" customWidth="1"/>
    <col min="5" max="5" width="2.7109375" style="37" customWidth="1"/>
    <col min="6" max="6" width="7.28515625" style="37" customWidth="1"/>
    <col min="7" max="7" width="2.7109375" style="37" customWidth="1"/>
    <col min="8" max="8" width="51.28515625" style="37" customWidth="1"/>
    <col min="9" max="9" width="8.7109375" style="1" customWidth="1"/>
    <col min="10" max="10" width="11" style="1" customWidth="1"/>
    <col min="11" max="11" width="8.5703125" style="1" customWidth="1"/>
    <col min="12" max="12" width="10.140625" style="1" hidden="1" customWidth="1"/>
    <col min="13" max="13" width="9.140625" style="1" customWidth="1"/>
    <col min="14" max="16380" width="9.140625" style="1" hidden="1"/>
    <col min="16381" max="16381" width="3.28515625" style="1" hidden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45" t="s">
        <v>67</v>
      </c>
      <c r="B1" s="46"/>
      <c r="C1" s="47"/>
      <c r="D1" s="47"/>
      <c r="E1" s="47"/>
      <c r="F1" s="47"/>
      <c r="G1" s="47"/>
      <c r="H1" s="47"/>
      <c r="I1" s="47"/>
      <c r="J1" s="47"/>
      <c r="K1" s="47"/>
    </row>
    <row r="2" spans="1:12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5.95" customHeight="1" x14ac:dyDescent="0.2">
      <c r="A3" s="49" t="s">
        <v>68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2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2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2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</row>
    <row r="7" spans="1:12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38" t="s">
        <v>4</v>
      </c>
    </row>
    <row r="8" spans="1:12" s="3" customFormat="1" ht="16.5" customHeight="1" x14ac:dyDescent="0.2">
      <c r="A8" s="39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84699638</v>
      </c>
      <c r="J8" s="33">
        <v>103</v>
      </c>
      <c r="K8" s="20">
        <f>I8/I25*100</f>
        <v>58.781762543635843</v>
      </c>
    </row>
    <row r="9" spans="1:12" s="3" customFormat="1" ht="16.5" customHeight="1" x14ac:dyDescent="0.2">
      <c r="A9" s="39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43203874</v>
      </c>
      <c r="J9" s="34">
        <v>177</v>
      </c>
      <c r="K9" s="20">
        <f>I9/I25*100</f>
        <v>29.98359759734938</v>
      </c>
    </row>
    <row r="10" spans="1:12" s="3" customFormat="1" ht="16.5" customHeight="1" x14ac:dyDescent="0.2">
      <c r="A10" s="39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16188183</v>
      </c>
      <c r="J10" s="35">
        <v>710</v>
      </c>
      <c r="K10" s="20">
        <f>I10/I25*100</f>
        <v>11.234639859014775</v>
      </c>
    </row>
    <row r="11" spans="1:12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2925439</v>
      </c>
      <c r="J11" s="44">
        <v>57</v>
      </c>
      <c r="K11" s="21">
        <f>I11/I10*100</f>
        <v>18.071447549116538</v>
      </c>
      <c r="L11" s="7">
        <v>2925439</v>
      </c>
    </row>
    <row r="12" spans="1:12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1712571</v>
      </c>
      <c r="J12" s="44">
        <v>78</v>
      </c>
      <c r="K12" s="21">
        <f>I12/I10*100</f>
        <v>10.579142822885064</v>
      </c>
      <c r="L12" s="8">
        <v>1712571</v>
      </c>
    </row>
    <row r="13" spans="1:12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1564212</v>
      </c>
      <c r="J13" s="44">
        <v>79</v>
      </c>
      <c r="K13" s="21">
        <f>I13/I10*100</f>
        <v>9.6626780164271668</v>
      </c>
      <c r="L13" s="8">
        <v>1564212</v>
      </c>
    </row>
    <row r="14" spans="1:12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591697</v>
      </c>
      <c r="J14" s="44">
        <v>35</v>
      </c>
      <c r="K14" s="21">
        <f>I14/I10*100</f>
        <v>3.6551168219435124</v>
      </c>
      <c r="L14" s="8">
        <v>591697</v>
      </c>
    </row>
    <row r="15" spans="1:12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3128786</v>
      </c>
      <c r="J15" s="44">
        <v>129</v>
      </c>
      <c r="K15" s="21">
        <f>I15/I10*100</f>
        <v>19.327592231938571</v>
      </c>
      <c r="L15" s="8">
        <v>3128786</v>
      </c>
    </row>
    <row r="16" spans="1:12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494234</v>
      </c>
      <c r="J16" s="44">
        <v>15</v>
      </c>
      <c r="K16" s="21">
        <f>I16/I10*100</f>
        <v>3.053054193914166</v>
      </c>
      <c r="L16" s="7">
        <v>494234</v>
      </c>
    </row>
    <row r="17" spans="1:12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40000</v>
      </c>
      <c r="J17" s="44">
        <v>1</v>
      </c>
      <c r="K17" s="21">
        <f>I17/I10*100</f>
        <v>0.24709382146223574</v>
      </c>
      <c r="L17" s="7">
        <v>40000</v>
      </c>
    </row>
    <row r="18" spans="1:12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7">
        <v>0</v>
      </c>
    </row>
    <row r="19" spans="1:12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209804</v>
      </c>
      <c r="J19" s="44">
        <v>17</v>
      </c>
      <c r="K19" s="21">
        <f>I19/I10*100</f>
        <v>1.2960318029515727</v>
      </c>
      <c r="L19" s="7">
        <v>209804</v>
      </c>
    </row>
    <row r="20" spans="1:12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3455014</v>
      </c>
      <c r="J20" s="44">
        <v>214</v>
      </c>
      <c r="K20" s="21">
        <f>I20/I10*100</f>
        <v>21.342815311638123</v>
      </c>
      <c r="L20" s="7">
        <v>3455014</v>
      </c>
    </row>
    <row r="21" spans="1:12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680757</v>
      </c>
      <c r="J21" s="44">
        <v>23</v>
      </c>
      <c r="K21" s="21">
        <f>I21/I10*100</f>
        <v>4.2052712154291809</v>
      </c>
      <c r="L21" s="7">
        <v>680757</v>
      </c>
    </row>
    <row r="22" spans="1:12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743020</v>
      </c>
      <c r="J22" s="44">
        <v>28</v>
      </c>
      <c r="K22" s="21">
        <f>I22/I10*100</f>
        <v>4.5898912805717602</v>
      </c>
      <c r="L22" s="7">
        <v>743020</v>
      </c>
    </row>
    <row r="23" spans="1:12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528643</v>
      </c>
      <c r="J23" s="44">
        <v>31</v>
      </c>
      <c r="K23" s="21">
        <f>I23/I10*100</f>
        <v>3.2656104764815175</v>
      </c>
      <c r="L23" s="7">
        <v>528643</v>
      </c>
    </row>
    <row r="24" spans="1:12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114006</v>
      </c>
      <c r="J24" s="44">
        <v>3</v>
      </c>
      <c r="K24" s="21">
        <f>I24/I10*100</f>
        <v>0.70425445524059127</v>
      </c>
      <c r="L24" s="7">
        <v>114006</v>
      </c>
    </row>
    <row r="25" spans="1:12" s="4" customFormat="1" ht="15" customHeight="1" x14ac:dyDescent="0.2">
      <c r="A25" s="39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144091695</v>
      </c>
      <c r="J25" s="12" t="s">
        <v>2</v>
      </c>
      <c r="K25" s="22">
        <f>I25/I$25*100</f>
        <v>100</v>
      </c>
      <c r="L25" s="4">
        <v>16188183</v>
      </c>
    </row>
    <row r="26" spans="1:12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146341000</v>
      </c>
      <c r="J26" s="25" t="s">
        <v>6</v>
      </c>
      <c r="K26" s="42">
        <f>I25/I26*100</f>
        <v>98.462970049405158</v>
      </c>
    </row>
    <row r="27" spans="1:12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2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2" ht="12.75" customHeight="1" x14ac:dyDescent="0.2"/>
    <row r="30" spans="1:12" x14ac:dyDescent="0.2">
      <c r="B30" s="64" t="s">
        <v>38</v>
      </c>
      <c r="C30" s="64"/>
      <c r="D30" s="64"/>
      <c r="E30" s="64"/>
      <c r="F30" s="64"/>
      <c r="G30" s="64"/>
      <c r="H30" s="64"/>
    </row>
    <row r="31" spans="1:12" x14ac:dyDescent="0.2"/>
    <row r="32" spans="1:12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28">
    <mergeCell ref="B26:H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K1"/>
    <mergeCell ref="A2:K2"/>
    <mergeCell ref="A3:K4"/>
    <mergeCell ref="A5:K5"/>
    <mergeCell ref="A6:A7"/>
    <mergeCell ref="B6:H7"/>
    <mergeCell ref="I6:K6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XFB68"/>
  <sheetViews>
    <sheetView zoomScaleNormal="100" workbookViewId="0">
      <selection activeCell="A5" sqref="A5:L5"/>
    </sheetView>
  </sheetViews>
  <sheetFormatPr defaultColWidth="0" defaultRowHeight="12.75" zeroHeight="1" x14ac:dyDescent="0.2"/>
  <cols>
    <col min="1" max="1" width="2.7109375" style="1" customWidth="1"/>
    <col min="2" max="2" width="13.85546875" style="2" customWidth="1"/>
    <col min="3" max="3" width="2.7109375" style="2" customWidth="1"/>
    <col min="4" max="4" width="7.7109375" style="2" customWidth="1"/>
    <col min="5" max="5" width="2.7109375" style="2" customWidth="1"/>
    <col min="6" max="6" width="7.28515625" style="2" customWidth="1"/>
    <col min="7" max="7" width="2.7109375" style="2" customWidth="1"/>
    <col min="8" max="8" width="51.28515625" style="2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CONCATENATE(lista!B19,lista!B2,lista!B20)</f>
        <v>Struktura wydatków województwa dolnośląskiego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10" t="s">
        <v>4</v>
      </c>
      <c r="L7" s="54"/>
    </row>
    <row r="8" spans="1:13" s="3" customFormat="1" ht="16.5" customHeight="1" x14ac:dyDescent="0.2">
      <c r="A8" s="13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5935258</v>
      </c>
      <c r="J8" s="33">
        <v>6</v>
      </c>
      <c r="K8" s="20">
        <f>I8/I25*100</f>
        <v>56.524996200085411</v>
      </c>
      <c r="L8" s="20">
        <f>0.5878*100</f>
        <v>58.78</v>
      </c>
    </row>
    <row r="9" spans="1:13" s="3" customFormat="1" ht="16.5" customHeight="1" x14ac:dyDescent="0.2">
      <c r="A9" s="13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3978851</v>
      </c>
      <c r="J9" s="34">
        <v>14</v>
      </c>
      <c r="K9" s="20">
        <f>I9/I25*100</f>
        <v>37.892967358066997</v>
      </c>
      <c r="L9" s="20">
        <f>0.2998*100</f>
        <v>29.98</v>
      </c>
    </row>
    <row r="10" spans="1:13" s="3" customFormat="1" ht="16.5" customHeight="1" x14ac:dyDescent="0.2">
      <c r="A10" s="13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f>SUM(I11:I24)</f>
        <v>586127</v>
      </c>
      <c r="J10" s="35">
        <f>SUM(J11:J24)</f>
        <v>25</v>
      </c>
      <c r="K10" s="20">
        <f>I10/I25*100</f>
        <v>5.5820364418475927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0</v>
      </c>
      <c r="J11" s="44">
        <v>0</v>
      </c>
      <c r="K11" s="21">
        <f>I11/I10*100</f>
        <v>0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0</v>
      </c>
      <c r="J12" s="44">
        <v>0</v>
      </c>
      <c r="K12" s="21">
        <f>I12/I10*100</f>
        <v>0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0</v>
      </c>
      <c r="J13" s="44">
        <v>0</v>
      </c>
      <c r="K13" s="21">
        <f>I13/I10*100</f>
        <v>0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f>I14/I10*100</f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442656</v>
      </c>
      <c r="J15" s="44">
        <v>15</v>
      </c>
      <c r="K15" s="21">
        <f>I15/I10*100</f>
        <v>75.522199113843925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94741</v>
      </c>
      <c r="J20" s="44">
        <v>8</v>
      </c>
      <c r="K20" s="21">
        <f>I20/I10*100</f>
        <v>16.16390304490324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7500</v>
      </c>
      <c r="J22" s="44">
        <v>1</v>
      </c>
      <c r="K22" s="21">
        <f>I22/I10*100</f>
        <v>1.2795861647731634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41230</v>
      </c>
      <c r="J24" s="44">
        <v>1</v>
      </c>
      <c r="K24" s="21">
        <f>I24/I10*100</f>
        <v>7.0343116764796711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13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10500236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10506237</v>
      </c>
      <c r="J26" s="25" t="s">
        <v>6</v>
      </c>
      <c r="K26" s="66">
        <f>I25/I26*100</f>
        <v>99.942881547408462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ht="12.75" customHeight="1" x14ac:dyDescent="0.2">
      <c r="B29" s="28"/>
      <c r="C29" s="28"/>
      <c r="D29" s="28"/>
      <c r="E29" s="28"/>
      <c r="F29" s="28"/>
      <c r="G29" s="28"/>
      <c r="H29" s="28"/>
    </row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K26:L26"/>
    <mergeCell ref="B11:H11"/>
    <mergeCell ref="B12:H12"/>
    <mergeCell ref="B16:H16"/>
    <mergeCell ref="B17:H17"/>
    <mergeCell ref="B18:H18"/>
    <mergeCell ref="B19:H19"/>
    <mergeCell ref="B21:H21"/>
    <mergeCell ref="B20:H20"/>
    <mergeCell ref="B13:H13"/>
    <mergeCell ref="B14:H14"/>
    <mergeCell ref="B15:H15"/>
    <mergeCell ref="B30:H30"/>
    <mergeCell ref="B22:H22"/>
    <mergeCell ref="B23:H23"/>
    <mergeCell ref="B24:H24"/>
    <mergeCell ref="B26:H26"/>
    <mergeCell ref="B25:H25"/>
    <mergeCell ref="D28:F28"/>
    <mergeCell ref="B8:H8"/>
    <mergeCell ref="B9:H9"/>
    <mergeCell ref="B10:H10"/>
    <mergeCell ref="A1:L1"/>
    <mergeCell ref="A2:L2"/>
    <mergeCell ref="L6:L7"/>
    <mergeCell ref="A5:L5"/>
    <mergeCell ref="I6:K6"/>
    <mergeCell ref="B6:H7"/>
    <mergeCell ref="A6:A7"/>
    <mergeCell ref="A3:L4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XFB68"/>
  <sheetViews>
    <sheetView zoomScaleNormal="100" workbookViewId="0">
      <selection activeCell="J18" sqref="J18"/>
    </sheetView>
  </sheetViews>
  <sheetFormatPr defaultColWidth="0" defaultRowHeight="12.75" zeroHeight="1" x14ac:dyDescent="0.2"/>
  <cols>
    <col min="1" max="1" width="2.7109375" style="1" customWidth="1"/>
    <col min="2" max="2" width="13.85546875" style="17" customWidth="1"/>
    <col min="3" max="3" width="2.7109375" style="17" customWidth="1"/>
    <col min="4" max="4" width="7.7109375" style="17" customWidth="1"/>
    <col min="5" max="5" width="2.7109375" style="17" customWidth="1"/>
    <col min="6" max="6" width="7.28515625" style="17" customWidth="1"/>
    <col min="7" max="7" width="2.7109375" style="17" customWidth="1"/>
    <col min="8" max="8" width="51.28515625" style="17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CONCATENATE(lista!B19,lista!B3,lista!B20)</f>
        <v>Struktura wydatków województwa kujawsko-pomorskiego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15" t="s">
        <v>4</v>
      </c>
      <c r="L7" s="54"/>
    </row>
    <row r="8" spans="1:13" s="3" customFormat="1" ht="16.5" customHeight="1" x14ac:dyDescent="0.2">
      <c r="A8" s="16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8194121</v>
      </c>
      <c r="J8" s="33">
        <v>9</v>
      </c>
      <c r="K8" s="20">
        <f>I8/I25*100</f>
        <v>84.236581019868495</v>
      </c>
      <c r="L8" s="20">
        <f>0.5878*100</f>
        <v>58.78</v>
      </c>
    </row>
    <row r="9" spans="1:13" s="3" customFormat="1" ht="16.5" customHeight="1" x14ac:dyDescent="0.2">
      <c r="A9" s="16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1137767</v>
      </c>
      <c r="J9" s="34">
        <v>8</v>
      </c>
      <c r="K9" s="20">
        <f>I9/I25*100</f>
        <v>11.69638599152157</v>
      </c>
      <c r="L9" s="20">
        <f>0.2998*100</f>
        <v>29.98</v>
      </c>
    </row>
    <row r="10" spans="1:13" s="3" customFormat="1" ht="16.5" customHeight="1" x14ac:dyDescent="0.2">
      <c r="A10" s="16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395621</v>
      </c>
      <c r="J10" s="35">
        <v>33</v>
      </c>
      <c r="K10" s="20">
        <f>I10/I25*100</f>
        <v>4.067032988609931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0</v>
      </c>
      <c r="J11" s="44">
        <v>0</v>
      </c>
      <c r="K11" s="21">
        <f>I11/I10*100</f>
        <v>0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58939</v>
      </c>
      <c r="J12" s="44">
        <v>4</v>
      </c>
      <c r="K12" s="21">
        <f>I12/I10*100</f>
        <v>14.897844148819198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39000</v>
      </c>
      <c r="J13" s="44">
        <v>3</v>
      </c>
      <c r="K13" s="21">
        <f>I13/I10*100</f>
        <v>9.8579195745423025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63000</v>
      </c>
      <c r="J14" s="44">
        <v>3</v>
      </c>
      <c r="K14" s="21">
        <f>I14/I10*100</f>
        <v>15.924331620414486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128865</v>
      </c>
      <c r="J15" s="44">
        <v>10</v>
      </c>
      <c r="K15" s="21">
        <f>I15/I10*100</f>
        <v>32.572841178804964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95817</v>
      </c>
      <c r="J19" s="44">
        <v>12</v>
      </c>
      <c r="K19" s="21">
        <f>I19/I10*100</f>
        <v>24.219391791638966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0</v>
      </c>
      <c r="J20" s="44">
        <v>0</v>
      </c>
      <c r="K20" s="21">
        <f>I20/I10*100</f>
        <v>0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10000</v>
      </c>
      <c r="J22" s="44">
        <v>1</v>
      </c>
      <c r="K22" s="21">
        <f>I22/I10*100</f>
        <v>2.5276716857800774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16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9727509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9735148</v>
      </c>
      <c r="J26" s="25" t="s">
        <v>6</v>
      </c>
      <c r="K26" s="66">
        <f>I25/I26*100</f>
        <v>99.921531752778691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>
      <c r="B29" s="36"/>
      <c r="C29" s="36"/>
      <c r="D29" s="36"/>
      <c r="E29" s="36"/>
      <c r="F29" s="36"/>
      <c r="G29" s="36"/>
      <c r="H29" s="36"/>
    </row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XFB68"/>
  <sheetViews>
    <sheetView zoomScaleNormal="100" workbookViewId="0">
      <selection activeCell="A5" sqref="A5:L5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CONCATENATE(lista!B19,lista!B4,lista!B20)</f>
        <v>Struktura wydatków województwa lubelskiego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4680702</v>
      </c>
      <c r="J8" s="33">
        <v>7</v>
      </c>
      <c r="K8" s="20">
        <f>I8/I25*100</f>
        <v>51.119987811677305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909511</v>
      </c>
      <c r="J9" s="34">
        <v>5</v>
      </c>
      <c r="K9" s="20">
        <f>I9/I25*100</f>
        <v>9.9331662717657387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3566092</v>
      </c>
      <c r="J10" s="35">
        <v>156</v>
      </c>
      <c r="K10" s="20">
        <f>I10/I25*100</f>
        <v>38.946845916556953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0</v>
      </c>
      <c r="J11" s="44">
        <v>0</v>
      </c>
      <c r="K11" s="21">
        <f>I11/I10*100</f>
        <v>0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432698</v>
      </c>
      <c r="J12" s="44">
        <v>17</v>
      </c>
      <c r="K12" s="21">
        <f>I12/I10*100</f>
        <v>12.133674621967128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526178</v>
      </c>
      <c r="J13" s="44">
        <v>27</v>
      </c>
      <c r="K13" s="21">
        <f>I13/I10*100</f>
        <v>14.755031558355757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223248</v>
      </c>
      <c r="J14" s="44">
        <v>11</v>
      </c>
      <c r="K14" s="21">
        <f>I14/I10*100</f>
        <v>6.2602983882636796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1015177</v>
      </c>
      <c r="J15" s="44">
        <v>36</v>
      </c>
      <c r="K15" s="21">
        <f>I15/I10*100</f>
        <v>28.467493267139492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169236</v>
      </c>
      <c r="J16" s="44">
        <v>5</v>
      </c>
      <c r="K16" s="21">
        <f>I16/I10*100</f>
        <v>4.7456992135929186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90830</v>
      </c>
      <c r="J19" s="44">
        <v>2</v>
      </c>
      <c r="K19" s="21">
        <f>I19/I10*100</f>
        <v>2.547045897862422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700172</v>
      </c>
      <c r="J20" s="44">
        <v>35</v>
      </c>
      <c r="K20" s="21">
        <f>I20/I10*100</f>
        <v>19.634154138479882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78689</v>
      </c>
      <c r="J21" s="44">
        <v>7</v>
      </c>
      <c r="K21" s="21">
        <f>I21/I10*100</f>
        <v>2.2065891738070698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104270</v>
      </c>
      <c r="J22" s="44">
        <v>6</v>
      </c>
      <c r="K22" s="21">
        <f>I22/I10*100</f>
        <v>2.9239290517462813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163900</v>
      </c>
      <c r="J23" s="44">
        <v>9</v>
      </c>
      <c r="K23" s="21">
        <f>I23/I10*100</f>
        <v>4.5960676280926007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61694</v>
      </c>
      <c r="J24" s="44">
        <v>1</v>
      </c>
      <c r="K24" s="21">
        <f>I24/I10*100</f>
        <v>1.7300170606927696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9156305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9158243</v>
      </c>
      <c r="J26" s="25" t="s">
        <v>6</v>
      </c>
      <c r="K26" s="66">
        <f>I25/I26*100</f>
        <v>99.978838735770609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B68"/>
  <sheetViews>
    <sheetView zoomScaleNormal="100" workbookViewId="0">
      <selection activeCell="A5" sqref="A5:L5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CONCATENATE(lista!B19,lista!B5,lista!B20)</f>
        <v>Struktura wydatków województwa lubuskiego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790000</v>
      </c>
      <c r="J8" s="33">
        <v>1</v>
      </c>
      <c r="K8" s="20">
        <f>I8/I25*100</f>
        <v>26.324242694856043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1711703</v>
      </c>
      <c r="J9" s="34">
        <v>20</v>
      </c>
      <c r="K9" s="20">
        <f>I9/I25*100</f>
        <v>57.037069865206547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499333</v>
      </c>
      <c r="J10" s="35">
        <v>36</v>
      </c>
      <c r="K10" s="20">
        <f>I10/I25*100</f>
        <v>16.638687439937407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15000</v>
      </c>
      <c r="J11" s="44">
        <v>1</v>
      </c>
      <c r="K11" s="21">
        <f>I11/I10*100</f>
        <v>3.0040073457992964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16650</v>
      </c>
      <c r="J12" s="44">
        <v>3</v>
      </c>
      <c r="K12" s="21">
        <f>I12/I10*100</f>
        <v>3.334448153837219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16000</v>
      </c>
      <c r="J13" s="44">
        <v>1</v>
      </c>
      <c r="K13" s="21">
        <f>I13/I10*100</f>
        <v>3.2042745021859158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64720</v>
      </c>
      <c r="J14" s="44">
        <v>4</v>
      </c>
      <c r="K14" s="21">
        <f>I14/I10*100</f>
        <v>12.961290361342032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51000</v>
      </c>
      <c r="J15" s="44">
        <v>3</v>
      </c>
      <c r="K15" s="21">
        <f>I15/I10*100</f>
        <v>10.213624975717607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53990</v>
      </c>
      <c r="J16" s="44">
        <v>2</v>
      </c>
      <c r="K16" s="21">
        <f>I16/I10*100</f>
        <v>10.812423773313601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263193</v>
      </c>
      <c r="J20" s="44">
        <v>20</v>
      </c>
      <c r="K20" s="21">
        <f>I20/I10*100</f>
        <v>52.708913690863611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18780</v>
      </c>
      <c r="J21" s="44">
        <v>2</v>
      </c>
      <c r="K21" s="21">
        <f>I21/I10*100</f>
        <v>3.7610171969407191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0</v>
      </c>
      <c r="J22" s="44">
        <v>0</v>
      </c>
      <c r="K22" s="21">
        <f>I22/I10*100</f>
        <v>0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3001036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3001703</v>
      </c>
      <c r="J26" s="25" t="s">
        <v>6</v>
      </c>
      <c r="K26" s="66">
        <f>I25/I26*100</f>
        <v>99.977779280628368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XFB68"/>
  <sheetViews>
    <sheetView zoomScaleNormal="100" workbookViewId="0">
      <selection activeCell="A2" sqref="A2:L2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CONCATENATE(lista!B19,lista!B6,lista!B20)</f>
        <v>Struktura wydatków województwa łódzkiego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5223283</v>
      </c>
      <c r="J8" s="33">
        <v>6</v>
      </c>
      <c r="K8" s="20">
        <f>I8/I25*100</f>
        <v>60.265330771012913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3143861</v>
      </c>
      <c r="J9" s="34">
        <v>21</v>
      </c>
      <c r="K9" s="20">
        <f>I9/I25*100</f>
        <v>36.273321407836306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300000</v>
      </c>
      <c r="J10" s="35">
        <v>22</v>
      </c>
      <c r="K10" s="20">
        <f>I10/I25*100</f>
        <v>3.461347821150774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80000</v>
      </c>
      <c r="J11" s="44">
        <v>6</v>
      </c>
      <c r="K11" s="21">
        <f>I11/I10*100</f>
        <v>26.666666666666668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0</v>
      </c>
      <c r="J12" s="44">
        <v>0</v>
      </c>
      <c r="K12" s="21">
        <f>I12/I10*100</f>
        <v>0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0</v>
      </c>
      <c r="J13" s="44">
        <v>0</v>
      </c>
      <c r="K13" s="21">
        <f>I13/I10*100</f>
        <v>0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0</v>
      </c>
      <c r="J14" s="44">
        <v>0</v>
      </c>
      <c r="K14" s="21">
        <f>I14/I10*100</f>
        <v>0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120000</v>
      </c>
      <c r="J15" s="44">
        <v>7</v>
      </c>
      <c r="K15" s="21">
        <f>I15/I10*100</f>
        <v>40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100000</v>
      </c>
      <c r="J20" s="44">
        <v>9</v>
      </c>
      <c r="K20" s="21">
        <f>I20/I10*100</f>
        <v>33.333333333333329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0</v>
      </c>
      <c r="J22" s="44">
        <v>0</v>
      </c>
      <c r="K22" s="21">
        <f>I22/I10*100</f>
        <v>0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0</v>
      </c>
      <c r="J23" s="44">
        <v>0</v>
      </c>
      <c r="K23" s="21">
        <f>I23/I10*100</f>
        <v>0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8667144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9675659</v>
      </c>
      <c r="J26" s="25" t="s">
        <v>6</v>
      </c>
      <c r="K26" s="66">
        <f>I25/I26*100</f>
        <v>89.576782315292419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FB68"/>
  <sheetViews>
    <sheetView zoomScaleNormal="100" workbookViewId="0">
      <selection activeCell="A2" sqref="A2:L2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CONCATENATE(lista!B19,lista!B7,lista!B20)</f>
        <v>Struktura wydatków województwa małopolskiego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5269565</v>
      </c>
      <c r="J8" s="33">
        <v>7</v>
      </c>
      <c r="K8" s="20">
        <f>I8/I25*100</f>
        <v>44.245918459879832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5640155</v>
      </c>
      <c r="J9" s="34">
        <v>26</v>
      </c>
      <c r="K9" s="20">
        <f>I9/I25*100</f>
        <v>47.357578515699785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1000000</v>
      </c>
      <c r="J10" s="35">
        <v>48</v>
      </c>
      <c r="K10" s="20">
        <f>I10/I25*100</f>
        <v>8.3965030244203884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14309</v>
      </c>
      <c r="J11" s="44">
        <v>1</v>
      </c>
      <c r="K11" s="21">
        <f>I11/I10*100</f>
        <v>1.4309000000000001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6792</v>
      </c>
      <c r="J12" s="44">
        <v>1</v>
      </c>
      <c r="K12" s="21">
        <f>I12/I10*100</f>
        <v>0.67920000000000003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83442</v>
      </c>
      <c r="J13" s="44">
        <v>7</v>
      </c>
      <c r="K13" s="21">
        <f>I13/I10*100</f>
        <v>8.3442000000000007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72549</v>
      </c>
      <c r="J14" s="44">
        <v>2</v>
      </c>
      <c r="K14" s="21">
        <f>I14/I10*100</f>
        <v>7.2549000000000001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208938</v>
      </c>
      <c r="J15" s="44">
        <v>11</v>
      </c>
      <c r="K15" s="21">
        <f>I15/I10*100</f>
        <v>20.893800000000002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90229</v>
      </c>
      <c r="J16" s="44">
        <v>2</v>
      </c>
      <c r="K16" s="21">
        <f>I16/I10*100</f>
        <v>9.0228999999999999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462980</v>
      </c>
      <c r="J20" s="44">
        <v>20</v>
      </c>
      <c r="K20" s="21">
        <f>I20/I10*100</f>
        <v>46.298000000000002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45236</v>
      </c>
      <c r="J21" s="44">
        <v>2</v>
      </c>
      <c r="K21" s="21">
        <f>I21/I10*100</f>
        <v>4.5236000000000001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0</v>
      </c>
      <c r="J22" s="44">
        <v>0</v>
      </c>
      <c r="K22" s="21">
        <f>I22/I10*100</f>
        <v>0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4443</v>
      </c>
      <c r="J23" s="44">
        <v>1</v>
      </c>
      <c r="K23" s="21">
        <f>I23/I10*100</f>
        <v>0.44429999999999997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11082</v>
      </c>
      <c r="J24" s="44">
        <v>1</v>
      </c>
      <c r="K24" s="21">
        <f>I24/I10*100</f>
        <v>1.1082000000000001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11909720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12066604</v>
      </c>
      <c r="J26" s="25" t="s">
        <v>6</v>
      </c>
      <c r="K26" s="66">
        <f>I25/I26*100</f>
        <v>98.699849601428866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XFB68"/>
  <sheetViews>
    <sheetView zoomScaleNormal="100" workbookViewId="0">
      <selection activeCell="B11" sqref="B11:H11"/>
    </sheetView>
  </sheetViews>
  <sheetFormatPr defaultColWidth="0" defaultRowHeight="12.75" zeroHeight="1" x14ac:dyDescent="0.2"/>
  <cols>
    <col min="1" max="1" width="2.7109375" style="1" customWidth="1"/>
    <col min="2" max="2" width="13.85546875" style="28" customWidth="1"/>
    <col min="3" max="3" width="2.7109375" style="28" customWidth="1"/>
    <col min="4" max="4" width="7.7109375" style="28" customWidth="1"/>
    <col min="5" max="5" width="2.7109375" style="28" customWidth="1"/>
    <col min="6" max="6" width="7.28515625" style="28" customWidth="1"/>
    <col min="7" max="7" width="2.7109375" style="28" customWidth="1"/>
    <col min="8" max="8" width="51.28515625" style="28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hidden="1" customWidth="1"/>
    <col min="14" max="14" width="9.140625" style="1" customWidth="1"/>
    <col min="15" max="16381" width="9.140625" style="1" hidden="1"/>
    <col min="16382" max="16382" width="3.28515625" style="1" hidden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15.9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15.95" customHeight="1" x14ac:dyDescent="0.2">
      <c r="A3" s="49" t="str">
        <f>CONCATENATE(lista!B19,lista!B8,lista!B20)</f>
        <v>Struktura wydatków województwa mazowieckiego na rehabilitację zawodową i społeczną osób niepełnosprawnych ze środków PFRON w 2016 roku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ht="15.9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95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ht="15.95" customHeight="1" x14ac:dyDescent="0.2">
      <c r="A6" s="52" t="s">
        <v>5</v>
      </c>
      <c r="B6" s="54" t="s">
        <v>0</v>
      </c>
      <c r="C6" s="53"/>
      <c r="D6" s="53"/>
      <c r="E6" s="53"/>
      <c r="F6" s="53"/>
      <c r="G6" s="53"/>
      <c r="H6" s="53"/>
      <c r="I6" s="52" t="s">
        <v>59</v>
      </c>
      <c r="J6" s="52"/>
      <c r="K6" s="52"/>
      <c r="L6" s="54" t="s">
        <v>60</v>
      </c>
    </row>
    <row r="7" spans="1:13" s="3" customFormat="1" ht="21.95" customHeight="1" x14ac:dyDescent="0.2">
      <c r="A7" s="53"/>
      <c r="B7" s="53"/>
      <c r="C7" s="53"/>
      <c r="D7" s="53"/>
      <c r="E7" s="53"/>
      <c r="F7" s="53"/>
      <c r="G7" s="53"/>
      <c r="H7" s="53"/>
      <c r="I7" s="9" t="s">
        <v>56</v>
      </c>
      <c r="J7" s="9" t="s">
        <v>1</v>
      </c>
      <c r="K7" s="26" t="s">
        <v>4</v>
      </c>
      <c r="L7" s="54"/>
    </row>
    <row r="8" spans="1:13" s="3" customFormat="1" ht="16.5" customHeight="1" x14ac:dyDescent="0.2">
      <c r="A8" s="27">
        <f t="shared" ref="A8:A10" si="0">A7+1</f>
        <v>1</v>
      </c>
      <c r="B8" s="56" t="s">
        <v>23</v>
      </c>
      <c r="C8" s="56"/>
      <c r="D8" s="56"/>
      <c r="E8" s="56"/>
      <c r="F8" s="56"/>
      <c r="G8" s="56"/>
      <c r="H8" s="56"/>
      <c r="I8" s="14">
        <v>4440000</v>
      </c>
      <c r="J8" s="33">
        <v>7</v>
      </c>
      <c r="K8" s="20">
        <f>I8/I25*100</f>
        <v>37.709869437220966</v>
      </c>
      <c r="L8" s="20">
        <f>0.5878*100</f>
        <v>58.78</v>
      </c>
    </row>
    <row r="9" spans="1:13" s="3" customFormat="1" ht="16.5" customHeight="1" x14ac:dyDescent="0.2">
      <c r="A9" s="27">
        <f t="shared" si="0"/>
        <v>2</v>
      </c>
      <c r="B9" s="56" t="s">
        <v>24</v>
      </c>
      <c r="C9" s="56"/>
      <c r="D9" s="56"/>
      <c r="E9" s="56"/>
      <c r="F9" s="56"/>
      <c r="G9" s="56"/>
      <c r="H9" s="56"/>
      <c r="I9" s="14">
        <v>5720601</v>
      </c>
      <c r="J9" s="34">
        <v>11</v>
      </c>
      <c r="K9" s="20">
        <f>I9/I25*100</f>
        <v>48.586287570368398</v>
      </c>
      <c r="L9" s="20">
        <f>0.2998*100</f>
        <v>29.98</v>
      </c>
    </row>
    <row r="10" spans="1:13" s="3" customFormat="1" ht="16.5" customHeight="1" x14ac:dyDescent="0.2">
      <c r="A10" s="27">
        <f t="shared" si="0"/>
        <v>3</v>
      </c>
      <c r="B10" s="56" t="s">
        <v>22</v>
      </c>
      <c r="C10" s="56"/>
      <c r="D10" s="56"/>
      <c r="E10" s="56"/>
      <c r="F10" s="56"/>
      <c r="G10" s="56"/>
      <c r="H10" s="56"/>
      <c r="I10" s="14">
        <v>1613505</v>
      </c>
      <c r="J10" s="35">
        <v>105</v>
      </c>
      <c r="K10" s="20">
        <f>I10/I25*100</f>
        <v>13.703842992410634</v>
      </c>
      <c r="L10" s="20">
        <f>0.1123*100</f>
        <v>11.23</v>
      </c>
    </row>
    <row r="11" spans="1:13" ht="15" customHeight="1" x14ac:dyDescent="0.2">
      <c r="A11" s="18" t="s">
        <v>7</v>
      </c>
      <c r="B11" s="55" t="s">
        <v>21</v>
      </c>
      <c r="C11" s="57"/>
      <c r="D11" s="57"/>
      <c r="E11" s="57"/>
      <c r="F11" s="57"/>
      <c r="G11" s="57"/>
      <c r="H11" s="57"/>
      <c r="I11" s="43">
        <v>0</v>
      </c>
      <c r="J11" s="44">
        <v>0</v>
      </c>
      <c r="K11" s="21">
        <f>I11/I10*100</f>
        <v>0</v>
      </c>
      <c r="L11" s="21">
        <f>M11/M25*100</f>
        <v>18.071447549116538</v>
      </c>
      <c r="M11" s="7">
        <v>2925439</v>
      </c>
    </row>
    <row r="12" spans="1:13" s="4" customFormat="1" ht="15" customHeight="1" x14ac:dyDescent="0.2">
      <c r="A12" s="18" t="s">
        <v>8</v>
      </c>
      <c r="B12" s="55" t="s">
        <v>25</v>
      </c>
      <c r="C12" s="55"/>
      <c r="D12" s="55"/>
      <c r="E12" s="55"/>
      <c r="F12" s="55"/>
      <c r="G12" s="55"/>
      <c r="H12" s="55"/>
      <c r="I12" s="43">
        <v>168300</v>
      </c>
      <c r="J12" s="44">
        <v>14</v>
      </c>
      <c r="K12" s="21">
        <f>I12/I10*100</f>
        <v>10.430708302732249</v>
      </c>
      <c r="L12" s="21">
        <f>M12/M25*100</f>
        <v>10.579142822885064</v>
      </c>
      <c r="M12" s="8">
        <v>1712571</v>
      </c>
    </row>
    <row r="13" spans="1:13" s="4" customFormat="1" ht="15" customHeight="1" x14ac:dyDescent="0.2">
      <c r="A13" s="18" t="s">
        <v>9</v>
      </c>
      <c r="B13" s="58" t="s">
        <v>26</v>
      </c>
      <c r="C13" s="58"/>
      <c r="D13" s="58"/>
      <c r="E13" s="58"/>
      <c r="F13" s="58"/>
      <c r="G13" s="58"/>
      <c r="H13" s="58"/>
      <c r="I13" s="43">
        <v>150000</v>
      </c>
      <c r="J13" s="44">
        <v>11</v>
      </c>
      <c r="K13" s="21">
        <f>I13/I10*100</f>
        <v>9.2965314641107391</v>
      </c>
      <c r="L13" s="21">
        <f>M13/M25*100</f>
        <v>9.6626780164271668</v>
      </c>
      <c r="M13" s="8">
        <v>1564212</v>
      </c>
    </row>
    <row r="14" spans="1:13" s="4" customFormat="1" ht="24" customHeight="1" x14ac:dyDescent="0.2">
      <c r="A14" s="18" t="s">
        <v>10</v>
      </c>
      <c r="B14" s="55" t="s">
        <v>27</v>
      </c>
      <c r="C14" s="55"/>
      <c r="D14" s="55"/>
      <c r="E14" s="55"/>
      <c r="F14" s="55"/>
      <c r="G14" s="55"/>
      <c r="H14" s="55"/>
      <c r="I14" s="43">
        <v>151320</v>
      </c>
      <c r="J14" s="44">
        <v>14</v>
      </c>
      <c r="K14" s="21">
        <f>I14/I10*100</f>
        <v>9.3783409409949137</v>
      </c>
      <c r="L14" s="21">
        <f>M14/M25*100</f>
        <v>3.6551168219435124</v>
      </c>
      <c r="M14" s="8">
        <v>591697</v>
      </c>
    </row>
    <row r="15" spans="1:13" s="4" customFormat="1" ht="15" customHeight="1" x14ac:dyDescent="0.2">
      <c r="A15" s="18" t="s">
        <v>11</v>
      </c>
      <c r="B15" s="58" t="s">
        <v>55</v>
      </c>
      <c r="C15" s="58"/>
      <c r="D15" s="58"/>
      <c r="E15" s="58"/>
      <c r="F15" s="58"/>
      <c r="G15" s="58"/>
      <c r="H15" s="58"/>
      <c r="I15" s="43">
        <v>0</v>
      </c>
      <c r="J15" s="44">
        <v>0</v>
      </c>
      <c r="K15" s="21">
        <f>I15/I10*100</f>
        <v>0</v>
      </c>
      <c r="L15" s="21">
        <f>M15/M25*100</f>
        <v>19.327592231938571</v>
      </c>
      <c r="M15" s="8">
        <v>3128786</v>
      </c>
    </row>
    <row r="16" spans="1:13" ht="15" customHeight="1" x14ac:dyDescent="0.2">
      <c r="A16" s="18" t="s">
        <v>12</v>
      </c>
      <c r="B16" s="55" t="s">
        <v>28</v>
      </c>
      <c r="C16" s="55"/>
      <c r="D16" s="55"/>
      <c r="E16" s="55"/>
      <c r="F16" s="55"/>
      <c r="G16" s="55"/>
      <c r="H16" s="55"/>
      <c r="I16" s="43">
        <v>0</v>
      </c>
      <c r="J16" s="44">
        <v>0</v>
      </c>
      <c r="K16" s="21">
        <f>I16/I10*100</f>
        <v>0</v>
      </c>
      <c r="L16" s="21">
        <f>M16/M25*100</f>
        <v>3.053054193914166</v>
      </c>
      <c r="M16" s="7">
        <v>494234</v>
      </c>
    </row>
    <row r="17" spans="1:13" ht="15" customHeight="1" x14ac:dyDescent="0.2">
      <c r="A17" s="18" t="s">
        <v>13</v>
      </c>
      <c r="B17" s="55" t="s">
        <v>29</v>
      </c>
      <c r="C17" s="55"/>
      <c r="D17" s="55"/>
      <c r="E17" s="55"/>
      <c r="F17" s="55"/>
      <c r="G17" s="55"/>
      <c r="H17" s="55"/>
      <c r="I17" s="43">
        <v>0</v>
      </c>
      <c r="J17" s="44">
        <v>0</v>
      </c>
      <c r="K17" s="21">
        <f>I17/I10*100</f>
        <v>0</v>
      </c>
      <c r="L17" s="21">
        <f>M17/M25*100</f>
        <v>0.24709382146223574</v>
      </c>
      <c r="M17" s="7">
        <v>40000</v>
      </c>
    </row>
    <row r="18" spans="1:13" ht="15" customHeight="1" x14ac:dyDescent="0.2">
      <c r="A18" s="18" t="s">
        <v>14</v>
      </c>
      <c r="B18" s="55" t="s">
        <v>30</v>
      </c>
      <c r="C18" s="55"/>
      <c r="D18" s="55"/>
      <c r="E18" s="55"/>
      <c r="F18" s="55"/>
      <c r="G18" s="55"/>
      <c r="H18" s="55"/>
      <c r="I18" s="43">
        <v>0</v>
      </c>
      <c r="J18" s="44">
        <v>0</v>
      </c>
      <c r="K18" s="21">
        <f>I18/I10*100</f>
        <v>0</v>
      </c>
      <c r="L18" s="21">
        <f>M18/M25*100</f>
        <v>0</v>
      </c>
      <c r="M18" s="7">
        <v>0</v>
      </c>
    </row>
    <row r="19" spans="1:13" ht="15" customHeight="1" x14ac:dyDescent="0.2">
      <c r="A19" s="18" t="s">
        <v>15</v>
      </c>
      <c r="B19" s="55" t="s">
        <v>31</v>
      </c>
      <c r="C19" s="55"/>
      <c r="D19" s="55"/>
      <c r="E19" s="55"/>
      <c r="F19" s="55"/>
      <c r="G19" s="55"/>
      <c r="H19" s="55"/>
      <c r="I19" s="43">
        <v>0</v>
      </c>
      <c r="J19" s="44">
        <v>0</v>
      </c>
      <c r="K19" s="21">
        <f>I19/I10*100</f>
        <v>0</v>
      </c>
      <c r="L19" s="21">
        <f>M19/M25*100</f>
        <v>1.2960318029515727</v>
      </c>
      <c r="M19" s="7">
        <v>209804</v>
      </c>
    </row>
    <row r="20" spans="1:13" ht="15" customHeight="1" x14ac:dyDescent="0.2">
      <c r="A20" s="18" t="s">
        <v>16</v>
      </c>
      <c r="B20" s="55" t="s">
        <v>32</v>
      </c>
      <c r="C20" s="55"/>
      <c r="D20" s="55"/>
      <c r="E20" s="55"/>
      <c r="F20" s="55"/>
      <c r="G20" s="55"/>
      <c r="H20" s="55"/>
      <c r="I20" s="43">
        <v>562155</v>
      </c>
      <c r="J20" s="44">
        <v>35</v>
      </c>
      <c r="K20" s="21">
        <f>I20/I10*100</f>
        <v>34.84061096804782</v>
      </c>
      <c r="L20" s="21">
        <f>M20/M25*100</f>
        <v>21.342815311638123</v>
      </c>
      <c r="M20" s="7">
        <v>3455014</v>
      </c>
    </row>
    <row r="21" spans="1:13" ht="15" customHeight="1" x14ac:dyDescent="0.2">
      <c r="A21" s="18" t="s">
        <v>17</v>
      </c>
      <c r="B21" s="58" t="s">
        <v>33</v>
      </c>
      <c r="C21" s="58"/>
      <c r="D21" s="58"/>
      <c r="E21" s="58"/>
      <c r="F21" s="58"/>
      <c r="G21" s="58"/>
      <c r="H21" s="58"/>
      <c r="I21" s="43">
        <v>0</v>
      </c>
      <c r="J21" s="44">
        <v>0</v>
      </c>
      <c r="K21" s="21">
        <f>I21/I10*100</f>
        <v>0</v>
      </c>
      <c r="L21" s="21">
        <f>M21/M25*100</f>
        <v>4.2052712154291809</v>
      </c>
      <c r="M21" s="7">
        <v>680757</v>
      </c>
    </row>
    <row r="22" spans="1:13" ht="15" customHeight="1" x14ac:dyDescent="0.2">
      <c r="A22" s="18" t="s">
        <v>18</v>
      </c>
      <c r="B22" s="65" t="s">
        <v>34</v>
      </c>
      <c r="C22" s="65"/>
      <c r="D22" s="65"/>
      <c r="E22" s="65"/>
      <c r="F22" s="65"/>
      <c r="G22" s="65"/>
      <c r="H22" s="65"/>
      <c r="I22" s="43">
        <v>311730</v>
      </c>
      <c r="J22" s="44">
        <v>15</v>
      </c>
      <c r="K22" s="21">
        <f>I22/I10*100</f>
        <v>19.32005168871494</v>
      </c>
      <c r="L22" s="21">
        <f>M22/M25*100</f>
        <v>4.5898912805717602</v>
      </c>
      <c r="M22" s="7">
        <v>743020</v>
      </c>
    </row>
    <row r="23" spans="1:13" ht="15" customHeight="1" x14ac:dyDescent="0.2">
      <c r="A23" s="18" t="s">
        <v>19</v>
      </c>
      <c r="B23" s="58" t="s">
        <v>35</v>
      </c>
      <c r="C23" s="58"/>
      <c r="D23" s="58"/>
      <c r="E23" s="58"/>
      <c r="F23" s="58"/>
      <c r="G23" s="58"/>
      <c r="H23" s="58"/>
      <c r="I23" s="43">
        <v>270000</v>
      </c>
      <c r="J23" s="44">
        <v>16</v>
      </c>
      <c r="K23" s="21">
        <f>I23/I10*100</f>
        <v>16.733756635399331</v>
      </c>
      <c r="L23" s="21">
        <f>M23/M25*100</f>
        <v>3.2656104764815175</v>
      </c>
      <c r="M23" s="7">
        <v>528643</v>
      </c>
    </row>
    <row r="24" spans="1:13" ht="15" customHeight="1" x14ac:dyDescent="0.2">
      <c r="A24" s="18" t="s">
        <v>20</v>
      </c>
      <c r="B24" s="58" t="s">
        <v>36</v>
      </c>
      <c r="C24" s="58"/>
      <c r="D24" s="58"/>
      <c r="E24" s="58"/>
      <c r="F24" s="58"/>
      <c r="G24" s="58"/>
      <c r="H24" s="58"/>
      <c r="I24" s="43">
        <v>0</v>
      </c>
      <c r="J24" s="44">
        <v>0</v>
      </c>
      <c r="K24" s="21">
        <f>I24/I10*100</f>
        <v>0</v>
      </c>
      <c r="L24" s="21">
        <f>M24/M25*100</f>
        <v>0.70425445524059127</v>
      </c>
      <c r="M24" s="7">
        <v>114006</v>
      </c>
    </row>
    <row r="25" spans="1:13" s="4" customFormat="1" ht="15" customHeight="1" x14ac:dyDescent="0.2">
      <c r="A25" s="27">
        <v>4</v>
      </c>
      <c r="B25" s="56" t="s">
        <v>3</v>
      </c>
      <c r="C25" s="56"/>
      <c r="D25" s="56"/>
      <c r="E25" s="56"/>
      <c r="F25" s="56"/>
      <c r="G25" s="56"/>
      <c r="H25" s="56"/>
      <c r="I25" s="11">
        <v>11774106</v>
      </c>
      <c r="J25" s="12" t="s">
        <v>2</v>
      </c>
      <c r="K25" s="22">
        <f>I25/I$25*100</f>
        <v>100</v>
      </c>
      <c r="L25" s="19" t="s">
        <v>2</v>
      </c>
      <c r="M25" s="4">
        <v>16188183</v>
      </c>
    </row>
    <row r="26" spans="1:13" ht="15" customHeight="1" x14ac:dyDescent="0.2">
      <c r="A26" s="23">
        <v>5</v>
      </c>
      <c r="B26" s="59" t="s">
        <v>37</v>
      </c>
      <c r="C26" s="60"/>
      <c r="D26" s="60"/>
      <c r="E26" s="60"/>
      <c r="F26" s="60"/>
      <c r="G26" s="60"/>
      <c r="H26" s="61"/>
      <c r="I26" s="24">
        <v>12620230</v>
      </c>
      <c r="J26" s="25" t="s">
        <v>6</v>
      </c>
      <c r="K26" s="66">
        <f>I25/I26*100</f>
        <v>93.295494614598937</v>
      </c>
      <c r="L26" s="67"/>
    </row>
    <row r="27" spans="1:13" ht="14.25" customHeight="1" x14ac:dyDescent="0.2">
      <c r="A27" s="5"/>
      <c r="B27" s="6"/>
      <c r="C27" s="6"/>
      <c r="D27" s="6"/>
      <c r="E27" s="6"/>
      <c r="F27" s="6"/>
      <c r="G27" s="6"/>
      <c r="H27" s="6"/>
    </row>
    <row r="28" spans="1:13" ht="15" customHeight="1" x14ac:dyDescent="0.2">
      <c r="A28" s="29"/>
      <c r="B28" s="32" t="s">
        <v>61</v>
      </c>
      <c r="C28" s="30"/>
      <c r="D28" s="62" t="s">
        <v>62</v>
      </c>
      <c r="E28" s="63"/>
      <c r="F28" s="63"/>
      <c r="G28" s="31"/>
      <c r="H28" s="32" t="s">
        <v>63</v>
      </c>
    </row>
    <row r="29" spans="1:13" x14ac:dyDescent="0.2"/>
    <row r="30" spans="1:13" x14ac:dyDescent="0.2">
      <c r="B30" s="64" t="s">
        <v>38</v>
      </c>
      <c r="C30" s="64"/>
      <c r="D30" s="64"/>
      <c r="E30" s="64"/>
      <c r="F30" s="64"/>
      <c r="G30" s="64"/>
      <c r="H30" s="64"/>
    </row>
    <row r="31" spans="1:13" x14ac:dyDescent="0.2"/>
    <row r="32" spans="1:13" x14ac:dyDescent="0.2">
      <c r="B32" s="1" t="s">
        <v>64</v>
      </c>
    </row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</sheetData>
  <sheetProtection password="C3ED"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B30:H30"/>
    <mergeCell ref="B20:H20"/>
    <mergeCell ref="B21:H21"/>
    <mergeCell ref="B22:H22"/>
    <mergeCell ref="B23:H23"/>
    <mergeCell ref="B24:H24"/>
    <mergeCell ref="B25:H25"/>
    <mergeCell ref="D28:F28"/>
  </mergeCells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lista</vt:lpstr>
      <vt:lpstr>Polska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PFRON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Piotr M</cp:lastModifiedBy>
  <cp:lastPrinted>2017-02-13T09:15:52Z</cp:lastPrinted>
  <dcterms:created xsi:type="dcterms:W3CDTF">2001-04-12T11:41:19Z</dcterms:created>
  <dcterms:modified xsi:type="dcterms:W3CDTF">2017-02-15T10:25:47Z</dcterms:modified>
</cp:coreProperties>
</file>